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5" yWindow="525" windowWidth="9960" windowHeight="7215" tabRatio="693" activeTab="14"/>
  </bookViews>
  <sheets>
    <sheet name="Расп" sheetId="3" r:id="rId1"/>
    <sheet name="Уч" sheetId="1" r:id="rId2"/>
    <sheet name="60" sheetId="95" r:id="rId3"/>
    <sheet name="200" sheetId="101" r:id="rId4"/>
    <sheet name="400" sheetId="94" r:id="rId5"/>
    <sheet name="800" sheetId="103" r:id="rId6"/>
    <sheet name="1500" sheetId="93" r:id="rId7"/>
    <sheet name="3000" sheetId="99" r:id="rId8"/>
    <sheet name="60сб" sheetId="92" r:id="rId9"/>
    <sheet name="2000сп" sheetId="100" r:id="rId10"/>
    <sheet name="Высота" sheetId="45" r:id="rId11"/>
    <sheet name="Шест" sheetId="98" r:id="rId12"/>
    <sheet name="Длина" sheetId="54" r:id="rId13"/>
    <sheet name="Тройной" sheetId="97" r:id="rId14"/>
    <sheet name="Ядро" sheetId="96" r:id="rId15"/>
  </sheets>
  <definedNames>
    <definedName name="_xlnm._FilterDatabase" localSheetId="1" hidden="1">Уч!$A$1:$L$442</definedName>
    <definedName name="_xlnm.Print_Titles" localSheetId="12">Длина!$12:$13</definedName>
    <definedName name="_xlnm.Print_Titles" localSheetId="13">Тройной!$12:$13</definedName>
    <definedName name="_xlnm.Print_Titles" localSheetId="14">Ядро!$12:$13</definedName>
    <definedName name="_xlnm.Print_Area" localSheetId="6">'1500'!$B$1:$N$43</definedName>
    <definedName name="_xlnm.Print_Area" localSheetId="3">'200'!$B$1:$N$110</definedName>
    <definedName name="_xlnm.Print_Area" localSheetId="9">'2000сп'!$B$1:$N$13</definedName>
    <definedName name="_xlnm.Print_Area" localSheetId="7">'3000'!$B$1:$N$30</definedName>
    <definedName name="_xlnm.Print_Area" localSheetId="4">'400'!$B$1:$N$87</definedName>
    <definedName name="_xlnm.Print_Area" localSheetId="2">'60'!$B$1:$N$59</definedName>
    <definedName name="_xlnm.Print_Area" localSheetId="8">'60сб'!$B$1:$N$25</definedName>
    <definedName name="_xlnm.Print_Area" localSheetId="5">'800'!$B$1:$N$63</definedName>
    <definedName name="_xlnm.Print_Area" localSheetId="10">Высота!$B$5:$AH$45</definedName>
    <definedName name="_xlnm.Print_Area" localSheetId="12">Длина!$B$6:$U$28</definedName>
    <definedName name="_xlnm.Print_Area" localSheetId="13">Тройной!$B$6:$U$28</definedName>
    <definedName name="_xlnm.Print_Area" localSheetId="11">Шест!$B$5:$AH$36</definedName>
    <definedName name="_xlnm.Print_Area" localSheetId="14">Ядро!$B$6:$U$29</definedName>
  </definedNames>
  <calcPr calcId="145621" refMode="R1C1"/>
</workbook>
</file>

<file path=xl/calcChain.xml><?xml version="1.0" encoding="utf-8"?>
<calcChain xmlns="http://schemas.openxmlformats.org/spreadsheetml/2006/main">
  <c r="T25" i="54" l="1"/>
  <c r="AG14" i="45"/>
  <c r="N47" i="103" l="1"/>
  <c r="L47" i="103"/>
  <c r="I47" i="103"/>
  <c r="G47" i="103"/>
  <c r="F47" i="103"/>
  <c r="E47" i="103"/>
  <c r="D47" i="103"/>
  <c r="C47" i="103"/>
  <c r="C53" i="103"/>
  <c r="C54" i="103"/>
  <c r="C56" i="103"/>
  <c r="C57" i="103"/>
  <c r="C58" i="103"/>
  <c r="C59" i="103"/>
  <c r="C60" i="103"/>
  <c r="C61" i="103"/>
  <c r="C62" i="103"/>
  <c r="C63" i="103"/>
  <c r="L55" i="103"/>
  <c r="G4" i="103"/>
  <c r="AH26" i="98"/>
  <c r="AC26" i="98"/>
  <c r="AG26" i="98" s="1"/>
  <c r="F26" i="98"/>
  <c r="E26" i="98"/>
  <c r="D26" i="98"/>
  <c r="C26" i="98"/>
  <c r="A26" i="98"/>
  <c r="AH25" i="98"/>
  <c r="AC25" i="98"/>
  <c r="AG25" i="98" s="1"/>
  <c r="F25" i="98"/>
  <c r="E25" i="98"/>
  <c r="D25" i="98"/>
  <c r="C25" i="98"/>
  <c r="A25" i="98"/>
  <c r="AH36" i="98"/>
  <c r="AC36" i="98"/>
  <c r="AG36" i="98" s="1"/>
  <c r="F36" i="98"/>
  <c r="E36" i="98"/>
  <c r="D36" i="98"/>
  <c r="C36" i="98"/>
  <c r="A36" i="98"/>
  <c r="AH32" i="98"/>
  <c r="AC32" i="98"/>
  <c r="AG32" i="98" s="1"/>
  <c r="F32" i="98"/>
  <c r="E32" i="98"/>
  <c r="D32" i="98"/>
  <c r="C32" i="98"/>
  <c r="A32" i="98"/>
  <c r="AH34" i="98"/>
  <c r="AC34" i="98"/>
  <c r="AG34" i="98" s="1"/>
  <c r="F34" i="98"/>
  <c r="E34" i="98"/>
  <c r="D34" i="98"/>
  <c r="C34" i="98"/>
  <c r="A34" i="98"/>
  <c r="AH33" i="98"/>
  <c r="AC33" i="98"/>
  <c r="AG33" i="98" s="1"/>
  <c r="F33" i="98"/>
  <c r="E33" i="98"/>
  <c r="D33" i="98"/>
  <c r="C33" i="98"/>
  <c r="A33" i="98"/>
  <c r="AH35" i="98"/>
  <c r="AC35" i="98"/>
  <c r="AG35" i="98" s="1"/>
  <c r="F35" i="98"/>
  <c r="E35" i="98"/>
  <c r="D35" i="98"/>
  <c r="C35" i="98"/>
  <c r="A35" i="98"/>
  <c r="N22" i="99"/>
  <c r="L22" i="99"/>
  <c r="I22" i="99"/>
  <c r="G22" i="99"/>
  <c r="F22" i="99"/>
  <c r="E22" i="99"/>
  <c r="D22" i="99"/>
  <c r="C22" i="99"/>
  <c r="A22" i="99"/>
  <c r="N21" i="99"/>
  <c r="L21" i="99"/>
  <c r="I21" i="99"/>
  <c r="G21" i="99"/>
  <c r="F21" i="99"/>
  <c r="E21" i="99"/>
  <c r="D21" i="99"/>
  <c r="C21" i="99"/>
  <c r="N20" i="99"/>
  <c r="L20" i="99"/>
  <c r="I20" i="99"/>
  <c r="G20" i="99"/>
  <c r="F20" i="99"/>
  <c r="E20" i="99"/>
  <c r="D20" i="99"/>
  <c r="C20" i="99"/>
  <c r="N19" i="99"/>
  <c r="L19" i="99"/>
  <c r="I19" i="99"/>
  <c r="G19" i="99"/>
  <c r="F19" i="99"/>
  <c r="E19" i="99"/>
  <c r="D19" i="99"/>
  <c r="C19" i="99"/>
  <c r="C23" i="99"/>
  <c r="D23" i="99"/>
  <c r="E23" i="99"/>
  <c r="F23" i="99"/>
  <c r="G23" i="99"/>
  <c r="I23" i="99"/>
  <c r="L23" i="99"/>
  <c r="N23" i="99"/>
  <c r="N76" i="101"/>
  <c r="L76" i="101"/>
  <c r="I76" i="101"/>
  <c r="G76" i="101"/>
  <c r="F76" i="101"/>
  <c r="E76" i="101"/>
  <c r="D76" i="101"/>
  <c r="C76" i="101"/>
  <c r="A76" i="101"/>
  <c r="AH22" i="45"/>
  <c r="AC22" i="45"/>
  <c r="AG22" i="45" s="1"/>
  <c r="F22" i="45"/>
  <c r="E22" i="45"/>
  <c r="D22" i="45"/>
  <c r="C22" i="45"/>
  <c r="A22" i="45"/>
  <c r="AH37" i="45"/>
  <c r="AC37" i="45"/>
  <c r="AG37" i="45" s="1"/>
  <c r="F37" i="45"/>
  <c r="E37" i="45"/>
  <c r="D37" i="45"/>
  <c r="C37" i="45"/>
  <c r="A37" i="45"/>
  <c r="AH36" i="45"/>
  <c r="AC36" i="45"/>
  <c r="AG36" i="45" s="1"/>
  <c r="F36" i="45"/>
  <c r="E36" i="45"/>
  <c r="D36" i="45"/>
  <c r="C36" i="45"/>
  <c r="A36" i="45"/>
  <c r="AH45" i="45"/>
  <c r="AC45" i="45"/>
  <c r="AG45" i="45" s="1"/>
  <c r="F45" i="45"/>
  <c r="E45" i="45"/>
  <c r="D45" i="45"/>
  <c r="C45" i="45"/>
  <c r="A45" i="45"/>
  <c r="AH42" i="45"/>
  <c r="AC42" i="45"/>
  <c r="AG42" i="45" s="1"/>
  <c r="F42" i="45"/>
  <c r="E42" i="45"/>
  <c r="D42" i="45"/>
  <c r="C42" i="45"/>
  <c r="A42" i="45"/>
  <c r="AH41" i="45"/>
  <c r="AC41" i="45"/>
  <c r="AG41" i="45" s="1"/>
  <c r="F41" i="45"/>
  <c r="E41" i="45"/>
  <c r="D41" i="45"/>
  <c r="C41" i="45"/>
  <c r="A41" i="45"/>
  <c r="AH44" i="45"/>
  <c r="AC44" i="45"/>
  <c r="AG44" i="45" s="1"/>
  <c r="F44" i="45"/>
  <c r="E44" i="45"/>
  <c r="D44" i="45"/>
  <c r="C44" i="45"/>
  <c r="A44" i="45"/>
  <c r="AH43" i="45"/>
  <c r="AC43" i="45"/>
  <c r="AG43" i="45" s="1"/>
  <c r="F43" i="45"/>
  <c r="E43" i="45"/>
  <c r="D43" i="45"/>
  <c r="C43" i="45"/>
  <c r="A43" i="45"/>
  <c r="AC20" i="45"/>
  <c r="N75" i="101"/>
  <c r="L75" i="101"/>
  <c r="I75" i="101"/>
  <c r="G75" i="101"/>
  <c r="F75" i="101"/>
  <c r="E75" i="101"/>
  <c r="D75" i="101"/>
  <c r="C75" i="101"/>
  <c r="A75" i="101"/>
  <c r="I62" i="103" l="1"/>
  <c r="N53" i="103"/>
  <c r="L53" i="103"/>
  <c r="I53" i="103"/>
  <c r="G53" i="103"/>
  <c r="F53" i="103"/>
  <c r="E53" i="103"/>
  <c r="D53" i="103"/>
  <c r="N54" i="103"/>
  <c r="L54" i="103"/>
  <c r="I54" i="103"/>
  <c r="G54" i="103"/>
  <c r="F54" i="103"/>
  <c r="E54" i="103"/>
  <c r="D54" i="103"/>
  <c r="N63" i="103"/>
  <c r="L63" i="103"/>
  <c r="I63" i="103"/>
  <c r="G63" i="103"/>
  <c r="F63" i="103"/>
  <c r="E63" i="103"/>
  <c r="D63" i="103"/>
  <c r="N57" i="103"/>
  <c r="L57" i="103"/>
  <c r="I57" i="103"/>
  <c r="G57" i="103"/>
  <c r="F57" i="103"/>
  <c r="E57" i="103"/>
  <c r="D57" i="103"/>
  <c r="N58" i="103"/>
  <c r="L58" i="103"/>
  <c r="I58" i="103"/>
  <c r="G58" i="103"/>
  <c r="F58" i="103"/>
  <c r="E58" i="103"/>
  <c r="D58" i="103"/>
  <c r="N62" i="103"/>
  <c r="L62" i="103"/>
  <c r="G62" i="103"/>
  <c r="F62" i="103"/>
  <c r="E62" i="103"/>
  <c r="D62" i="103"/>
  <c r="N56" i="103"/>
  <c r="L56" i="103"/>
  <c r="I56" i="103"/>
  <c r="G56" i="103"/>
  <c r="F56" i="103"/>
  <c r="E56" i="103"/>
  <c r="D56" i="103"/>
  <c r="N61" i="103"/>
  <c r="L61" i="103"/>
  <c r="I61" i="103"/>
  <c r="G61" i="103"/>
  <c r="F61" i="103"/>
  <c r="E61" i="103"/>
  <c r="D61" i="103"/>
  <c r="N60" i="103"/>
  <c r="L60" i="103"/>
  <c r="I60" i="103"/>
  <c r="G60" i="103"/>
  <c r="F60" i="103"/>
  <c r="E60" i="103"/>
  <c r="D60" i="103"/>
  <c r="N59" i="103"/>
  <c r="L59" i="103"/>
  <c r="I59" i="103"/>
  <c r="G59" i="103"/>
  <c r="F59" i="103"/>
  <c r="E59" i="103"/>
  <c r="D59" i="103"/>
  <c r="N20" i="103"/>
  <c r="L20" i="103"/>
  <c r="I20" i="103"/>
  <c r="G20" i="103"/>
  <c r="F20" i="103"/>
  <c r="E20" i="103"/>
  <c r="D20" i="103"/>
  <c r="C20" i="103"/>
  <c r="N14" i="103"/>
  <c r="L14" i="103"/>
  <c r="I14" i="103"/>
  <c r="G14" i="103"/>
  <c r="F14" i="103"/>
  <c r="E14" i="103"/>
  <c r="D14" i="103"/>
  <c r="C14" i="103"/>
  <c r="N13" i="103"/>
  <c r="L13" i="103"/>
  <c r="I13" i="103"/>
  <c r="G13" i="103"/>
  <c r="F13" i="103"/>
  <c r="E13" i="103"/>
  <c r="D13" i="103"/>
  <c r="C13" i="103"/>
  <c r="N10" i="103"/>
  <c r="L10" i="103"/>
  <c r="I10" i="103"/>
  <c r="G10" i="103"/>
  <c r="F10" i="103"/>
  <c r="E10" i="103"/>
  <c r="D10" i="103"/>
  <c r="C10" i="103"/>
  <c r="N9" i="103"/>
  <c r="L9" i="103"/>
  <c r="I9" i="103"/>
  <c r="G9" i="103"/>
  <c r="F9" i="103"/>
  <c r="E9" i="103"/>
  <c r="D9" i="103"/>
  <c r="C9" i="103"/>
  <c r="N12" i="103"/>
  <c r="L12" i="103"/>
  <c r="I12" i="103"/>
  <c r="G12" i="103"/>
  <c r="F12" i="103"/>
  <c r="E12" i="103"/>
  <c r="D12" i="103"/>
  <c r="C12" i="103"/>
  <c r="N52" i="103"/>
  <c r="L52" i="103"/>
  <c r="I52" i="103"/>
  <c r="G52" i="103"/>
  <c r="F52" i="103"/>
  <c r="E52" i="103"/>
  <c r="D52" i="103"/>
  <c r="C52" i="103"/>
  <c r="N11" i="103"/>
  <c r="L11" i="103"/>
  <c r="I11" i="103"/>
  <c r="G11" i="103"/>
  <c r="F11" i="103"/>
  <c r="E11" i="103"/>
  <c r="D11" i="103"/>
  <c r="C11" i="103"/>
  <c r="N17" i="103"/>
  <c r="L17" i="103"/>
  <c r="I17" i="103"/>
  <c r="G17" i="103"/>
  <c r="F17" i="103"/>
  <c r="E17" i="103"/>
  <c r="D17" i="103"/>
  <c r="C17" i="103"/>
  <c r="N22" i="103" l="1"/>
  <c r="L22" i="103"/>
  <c r="I22" i="103"/>
  <c r="G22" i="103"/>
  <c r="F22" i="103"/>
  <c r="E22" i="103"/>
  <c r="D22" i="103"/>
  <c r="C22" i="103"/>
  <c r="N23" i="103"/>
  <c r="L23" i="103"/>
  <c r="I23" i="103"/>
  <c r="G23" i="103"/>
  <c r="F23" i="103"/>
  <c r="E23" i="103"/>
  <c r="D23" i="103"/>
  <c r="C23" i="103"/>
  <c r="N51" i="103"/>
  <c r="L51" i="103"/>
  <c r="I51" i="103"/>
  <c r="G51" i="103"/>
  <c r="F51" i="103"/>
  <c r="E51" i="103"/>
  <c r="D51" i="103"/>
  <c r="C51" i="103"/>
  <c r="N24" i="103"/>
  <c r="L24" i="103"/>
  <c r="I24" i="103"/>
  <c r="G24" i="103"/>
  <c r="F24" i="103"/>
  <c r="E24" i="103"/>
  <c r="D24" i="103"/>
  <c r="C24" i="103"/>
  <c r="N19" i="103"/>
  <c r="L19" i="103"/>
  <c r="I19" i="103"/>
  <c r="G19" i="103"/>
  <c r="F19" i="103"/>
  <c r="E19" i="103"/>
  <c r="D19" i="103"/>
  <c r="C19" i="103"/>
  <c r="N16" i="103"/>
  <c r="L16" i="103"/>
  <c r="I16" i="103"/>
  <c r="G16" i="103"/>
  <c r="F16" i="103"/>
  <c r="E16" i="103"/>
  <c r="D16" i="103"/>
  <c r="C16" i="103"/>
  <c r="N21" i="103"/>
  <c r="L21" i="103"/>
  <c r="I21" i="103"/>
  <c r="G21" i="103"/>
  <c r="F21" i="103"/>
  <c r="E21" i="103"/>
  <c r="D21" i="103"/>
  <c r="C21" i="103"/>
  <c r="N28" i="103"/>
  <c r="L28" i="103"/>
  <c r="I28" i="103"/>
  <c r="G28" i="103"/>
  <c r="F28" i="103"/>
  <c r="E28" i="103"/>
  <c r="D28" i="103"/>
  <c r="C28" i="103"/>
  <c r="C48" i="103"/>
  <c r="D48" i="103"/>
  <c r="E48" i="103"/>
  <c r="F48" i="103"/>
  <c r="G48" i="103"/>
  <c r="I48" i="103"/>
  <c r="L48" i="103"/>
  <c r="N48" i="103"/>
  <c r="C33" i="103"/>
  <c r="D33" i="103"/>
  <c r="E33" i="103"/>
  <c r="F33" i="103"/>
  <c r="G33" i="103"/>
  <c r="C46" i="103"/>
  <c r="D46" i="103"/>
  <c r="E46" i="103"/>
  <c r="F46" i="103"/>
  <c r="G46" i="103"/>
  <c r="C18" i="103"/>
  <c r="D18" i="103"/>
  <c r="E18" i="103"/>
  <c r="F18" i="103"/>
  <c r="G18" i="103"/>
  <c r="C26" i="103"/>
  <c r="D26" i="103"/>
  <c r="E26" i="103"/>
  <c r="F26" i="103"/>
  <c r="G26" i="103"/>
  <c r="C50" i="103"/>
  <c r="D50" i="103"/>
  <c r="E50" i="103"/>
  <c r="F50" i="103"/>
  <c r="G50" i="103"/>
  <c r="C27" i="103"/>
  <c r="D27" i="103"/>
  <c r="E27" i="103"/>
  <c r="F27" i="103"/>
  <c r="G27" i="103"/>
  <c r="C15" i="103"/>
  <c r="D15" i="103"/>
  <c r="E15" i="103"/>
  <c r="F15" i="103"/>
  <c r="G15" i="103"/>
  <c r="C29" i="103"/>
  <c r="D29" i="103"/>
  <c r="E29" i="103"/>
  <c r="F29" i="103"/>
  <c r="G29" i="103"/>
  <c r="C38" i="103"/>
  <c r="D38" i="103"/>
  <c r="E38" i="103"/>
  <c r="F38" i="103"/>
  <c r="G38" i="103"/>
  <c r="C25" i="103"/>
  <c r="D25" i="103"/>
  <c r="E25" i="103"/>
  <c r="F25" i="103"/>
  <c r="G25" i="103"/>
  <c r="C41" i="103"/>
  <c r="D41" i="103"/>
  <c r="E41" i="103"/>
  <c r="F41" i="103"/>
  <c r="G41" i="103"/>
  <c r="I33" i="103"/>
  <c r="L33" i="103"/>
  <c r="N33" i="103"/>
  <c r="I46" i="103"/>
  <c r="L46" i="103"/>
  <c r="N46" i="103"/>
  <c r="I18" i="103"/>
  <c r="L18" i="103"/>
  <c r="N18" i="103"/>
  <c r="I26" i="103"/>
  <c r="L26" i="103"/>
  <c r="N26" i="103"/>
  <c r="I50" i="103"/>
  <c r="L50" i="103"/>
  <c r="N50" i="103"/>
  <c r="I27" i="103"/>
  <c r="L27" i="103"/>
  <c r="N27" i="103"/>
  <c r="I15" i="103"/>
  <c r="L15" i="103"/>
  <c r="N15" i="103"/>
  <c r="I29" i="103"/>
  <c r="L29" i="103"/>
  <c r="N29" i="103"/>
  <c r="I38" i="103"/>
  <c r="L38" i="103"/>
  <c r="N38" i="103"/>
  <c r="I25" i="103"/>
  <c r="L25" i="103"/>
  <c r="N25" i="103"/>
  <c r="I41" i="103"/>
  <c r="L41" i="103"/>
  <c r="N41" i="103"/>
  <c r="H5" i="103"/>
  <c r="C4" i="103"/>
  <c r="A18" i="103"/>
  <c r="A17" i="103"/>
  <c r="A16" i="103"/>
  <c r="N49" i="103"/>
  <c r="L49" i="103"/>
  <c r="I49" i="103"/>
  <c r="G49" i="103"/>
  <c r="F49" i="103"/>
  <c r="E49" i="103"/>
  <c r="D49" i="103"/>
  <c r="C49" i="103"/>
  <c r="N35" i="103"/>
  <c r="L35" i="103"/>
  <c r="I35" i="103"/>
  <c r="G35" i="103"/>
  <c r="F35" i="103"/>
  <c r="E35" i="103"/>
  <c r="D35" i="103"/>
  <c r="C35" i="103"/>
  <c r="N32" i="103"/>
  <c r="L32" i="103"/>
  <c r="I32" i="103"/>
  <c r="G32" i="103"/>
  <c r="F32" i="103"/>
  <c r="E32" i="103"/>
  <c r="D32" i="103"/>
  <c r="C32" i="103"/>
  <c r="N42" i="103"/>
  <c r="L42" i="103"/>
  <c r="I42" i="103"/>
  <c r="G42" i="103"/>
  <c r="F42" i="103"/>
  <c r="E42" i="103"/>
  <c r="D42" i="103"/>
  <c r="C42" i="103"/>
  <c r="N44" i="103"/>
  <c r="L44" i="103"/>
  <c r="I44" i="103"/>
  <c r="G44" i="103"/>
  <c r="F44" i="103"/>
  <c r="E44" i="103"/>
  <c r="D44" i="103"/>
  <c r="C44" i="103"/>
  <c r="N34" i="103"/>
  <c r="L34" i="103"/>
  <c r="I34" i="103"/>
  <c r="G34" i="103"/>
  <c r="F34" i="103"/>
  <c r="E34" i="103"/>
  <c r="D34" i="103"/>
  <c r="C34" i="103"/>
  <c r="N45" i="103"/>
  <c r="L45" i="103"/>
  <c r="I45" i="103"/>
  <c r="G45" i="103"/>
  <c r="F45" i="103"/>
  <c r="E45" i="103"/>
  <c r="D45" i="103"/>
  <c r="C45" i="103"/>
  <c r="N37" i="103"/>
  <c r="L37" i="103"/>
  <c r="I37" i="103"/>
  <c r="G37" i="103"/>
  <c r="F37" i="103"/>
  <c r="E37" i="103"/>
  <c r="D37" i="103"/>
  <c r="C37" i="103"/>
  <c r="N30" i="103"/>
  <c r="L30" i="103"/>
  <c r="I30" i="103"/>
  <c r="G30" i="103"/>
  <c r="F30" i="103"/>
  <c r="E30" i="103"/>
  <c r="D30" i="103"/>
  <c r="C30" i="103"/>
  <c r="N36" i="103"/>
  <c r="L36" i="103"/>
  <c r="I36" i="103"/>
  <c r="G36" i="103"/>
  <c r="F36" i="103"/>
  <c r="E36" i="103"/>
  <c r="D36" i="103"/>
  <c r="C36" i="103"/>
  <c r="A10" i="103"/>
  <c r="N31" i="103"/>
  <c r="L31" i="103"/>
  <c r="I31" i="103"/>
  <c r="G31" i="103"/>
  <c r="F31" i="103"/>
  <c r="E31" i="103"/>
  <c r="D31" i="103"/>
  <c r="C31" i="103"/>
  <c r="A55" i="103"/>
  <c r="N39" i="103"/>
  <c r="L39" i="103"/>
  <c r="I39" i="103"/>
  <c r="G39" i="103"/>
  <c r="F39" i="103"/>
  <c r="E39" i="103"/>
  <c r="D39" i="103"/>
  <c r="C39" i="103"/>
  <c r="A54" i="103"/>
  <c r="N43" i="103"/>
  <c r="L43" i="103"/>
  <c r="I43" i="103"/>
  <c r="G43" i="103"/>
  <c r="F43" i="103"/>
  <c r="E43" i="103"/>
  <c r="D43" i="103"/>
  <c r="C43" i="103"/>
  <c r="A53" i="103"/>
  <c r="N40" i="103"/>
  <c r="L40" i="103"/>
  <c r="I40" i="103"/>
  <c r="G40" i="103"/>
  <c r="F40" i="103"/>
  <c r="E40" i="103"/>
  <c r="D40" i="103"/>
  <c r="C40" i="103"/>
  <c r="K6" i="103"/>
  <c r="H6" i="103"/>
  <c r="C5" i="103"/>
  <c r="B2" i="103"/>
  <c r="B1" i="103"/>
  <c r="N70" i="94"/>
  <c r="L70" i="94"/>
  <c r="I70" i="94"/>
  <c r="G70" i="94"/>
  <c r="F70" i="94"/>
  <c r="E70" i="94"/>
  <c r="D70" i="94"/>
  <c r="C70" i="94"/>
  <c r="AC24" i="96"/>
  <c r="U24" i="96"/>
  <c r="R24" i="96"/>
  <c r="T24" i="96" s="1"/>
  <c r="Q24" i="96"/>
  <c r="P24" i="96"/>
  <c r="O24" i="96"/>
  <c r="M24" i="96"/>
  <c r="L24" i="96"/>
  <c r="K24" i="96"/>
  <c r="J24" i="96"/>
  <c r="H24" i="96"/>
  <c r="G24" i="96"/>
  <c r="F24" i="96"/>
  <c r="E24" i="96"/>
  <c r="D24" i="96"/>
  <c r="A24" i="96"/>
  <c r="AC29" i="96"/>
  <c r="U29" i="96"/>
  <c r="T29" i="96"/>
  <c r="S29" i="96"/>
  <c r="C29" i="96" s="1"/>
  <c r="Q29" i="96"/>
  <c r="P29" i="96"/>
  <c r="O29" i="96"/>
  <c r="M29" i="96"/>
  <c r="L29" i="96"/>
  <c r="K29" i="96"/>
  <c r="J29" i="96"/>
  <c r="H29" i="96"/>
  <c r="G29" i="96"/>
  <c r="F29" i="96"/>
  <c r="E29" i="96"/>
  <c r="D29" i="96"/>
  <c r="A29" i="96"/>
  <c r="AC28" i="96"/>
  <c r="U28" i="96"/>
  <c r="R28" i="96"/>
  <c r="T28" i="96" s="1"/>
  <c r="Q28" i="96"/>
  <c r="P28" i="96"/>
  <c r="O28" i="96"/>
  <c r="M28" i="96"/>
  <c r="L28" i="96"/>
  <c r="K28" i="96"/>
  <c r="J28" i="96"/>
  <c r="H28" i="96"/>
  <c r="G28" i="96"/>
  <c r="F28" i="96"/>
  <c r="E28" i="96"/>
  <c r="D28" i="96"/>
  <c r="A28" i="96"/>
  <c r="U18" i="96"/>
  <c r="J28" i="95" l="1"/>
  <c r="J15" i="97" l="1"/>
  <c r="J24" i="97"/>
  <c r="J25" i="97"/>
  <c r="N42" i="93" l="1"/>
  <c r="I42" i="93"/>
  <c r="G42" i="93"/>
  <c r="F42" i="93"/>
  <c r="E42" i="93"/>
  <c r="D42" i="93"/>
  <c r="C42" i="93"/>
  <c r="N41" i="93"/>
  <c r="I41" i="93"/>
  <c r="G41" i="93"/>
  <c r="F41" i="93"/>
  <c r="E41" i="93"/>
  <c r="D41" i="93"/>
  <c r="C41" i="93"/>
  <c r="A41" i="93"/>
  <c r="N40" i="93"/>
  <c r="I40" i="93"/>
  <c r="G40" i="93"/>
  <c r="F40" i="93"/>
  <c r="E40" i="93"/>
  <c r="D40" i="93"/>
  <c r="C40" i="93"/>
  <c r="A40" i="93"/>
  <c r="N39" i="93"/>
  <c r="I39" i="93"/>
  <c r="G39" i="93"/>
  <c r="F39" i="93"/>
  <c r="E39" i="93"/>
  <c r="D39" i="93"/>
  <c r="C39" i="93"/>
  <c r="A39" i="93"/>
  <c r="N38" i="93"/>
  <c r="I38" i="93"/>
  <c r="G38" i="93"/>
  <c r="F38" i="93"/>
  <c r="E38" i="93"/>
  <c r="D38" i="93"/>
  <c r="C38" i="93"/>
  <c r="A38" i="93"/>
  <c r="N37" i="93"/>
  <c r="I37" i="93"/>
  <c r="G37" i="93"/>
  <c r="F37" i="93"/>
  <c r="E37" i="93"/>
  <c r="D37" i="93"/>
  <c r="C37" i="93"/>
  <c r="N43" i="93"/>
  <c r="I43" i="93"/>
  <c r="G43" i="93"/>
  <c r="F43" i="93"/>
  <c r="E43" i="93"/>
  <c r="D43" i="93"/>
  <c r="C43" i="93"/>
  <c r="A43" i="93"/>
  <c r="N36" i="93"/>
  <c r="L36" i="93"/>
  <c r="I36" i="93"/>
  <c r="G36" i="93"/>
  <c r="F36" i="93"/>
  <c r="E36" i="93"/>
  <c r="D36" i="93"/>
  <c r="C36" i="93"/>
  <c r="D25" i="54" l="1"/>
  <c r="N95" i="101" l="1"/>
  <c r="L95" i="101"/>
  <c r="I95" i="101"/>
  <c r="G95" i="101"/>
  <c r="F95" i="101"/>
  <c r="E95" i="101"/>
  <c r="D95" i="101"/>
  <c r="C95" i="101"/>
  <c r="N99" i="101"/>
  <c r="L99" i="101"/>
  <c r="I99" i="101"/>
  <c r="G99" i="101"/>
  <c r="F99" i="101"/>
  <c r="E99" i="101"/>
  <c r="D99" i="101"/>
  <c r="C99" i="101"/>
  <c r="A99" i="101"/>
  <c r="N96" i="101"/>
  <c r="L96" i="101"/>
  <c r="I96" i="101"/>
  <c r="G96" i="101"/>
  <c r="F96" i="101"/>
  <c r="E96" i="101"/>
  <c r="D96" i="101"/>
  <c r="C96" i="101"/>
  <c r="A96" i="101"/>
  <c r="N98" i="101"/>
  <c r="L98" i="101"/>
  <c r="I98" i="101"/>
  <c r="G98" i="101"/>
  <c r="F98" i="101"/>
  <c r="E98" i="101"/>
  <c r="D98" i="101"/>
  <c r="C98" i="101"/>
  <c r="A98" i="101"/>
  <c r="N97" i="101"/>
  <c r="L97" i="101"/>
  <c r="I97" i="101"/>
  <c r="G97" i="101"/>
  <c r="F97" i="101"/>
  <c r="E97" i="101"/>
  <c r="D97" i="101"/>
  <c r="C97" i="101"/>
  <c r="A97" i="101"/>
  <c r="N29" i="101"/>
  <c r="L29" i="101"/>
  <c r="I29" i="101"/>
  <c r="G29" i="101"/>
  <c r="F29" i="101"/>
  <c r="E29" i="101"/>
  <c r="D29" i="101"/>
  <c r="C29" i="101"/>
  <c r="N44" i="101"/>
  <c r="L44" i="101"/>
  <c r="I44" i="101"/>
  <c r="G44" i="101"/>
  <c r="F44" i="101"/>
  <c r="E44" i="101"/>
  <c r="D44" i="101"/>
  <c r="C44" i="101"/>
  <c r="N94" i="101"/>
  <c r="L94" i="101"/>
  <c r="I94" i="101"/>
  <c r="G94" i="101"/>
  <c r="F94" i="101"/>
  <c r="E94" i="101"/>
  <c r="D94" i="101"/>
  <c r="C94" i="101"/>
  <c r="A94" i="101"/>
  <c r="N93" i="101"/>
  <c r="L93" i="101"/>
  <c r="I93" i="101"/>
  <c r="G93" i="101"/>
  <c r="F93" i="101"/>
  <c r="E93" i="101"/>
  <c r="D93" i="101"/>
  <c r="C93" i="101"/>
  <c r="A93" i="101"/>
  <c r="N70" i="101"/>
  <c r="L70" i="101"/>
  <c r="I70" i="101"/>
  <c r="G70" i="101"/>
  <c r="F70" i="101"/>
  <c r="E70" i="101"/>
  <c r="D70" i="101"/>
  <c r="C70" i="101"/>
  <c r="A70" i="101"/>
  <c r="K7" i="101"/>
  <c r="K5" i="101"/>
  <c r="J4" i="101"/>
  <c r="C4" i="101"/>
  <c r="N31" i="101"/>
  <c r="L31" i="101"/>
  <c r="I31" i="101"/>
  <c r="G31" i="101"/>
  <c r="F31" i="101"/>
  <c r="E31" i="101"/>
  <c r="D31" i="101"/>
  <c r="C31" i="101"/>
  <c r="N14" i="101"/>
  <c r="I14" i="101"/>
  <c r="G14" i="101"/>
  <c r="F14" i="101"/>
  <c r="E14" i="101"/>
  <c r="D14" i="101"/>
  <c r="C14" i="101"/>
  <c r="N21" i="101"/>
  <c r="L21" i="101"/>
  <c r="I21" i="101"/>
  <c r="G21" i="101"/>
  <c r="F21" i="101"/>
  <c r="E21" i="101"/>
  <c r="D21" i="101"/>
  <c r="C21" i="101"/>
  <c r="A21" i="101"/>
  <c r="N34" i="101"/>
  <c r="L34" i="101"/>
  <c r="I34" i="101"/>
  <c r="G34" i="101"/>
  <c r="F34" i="101"/>
  <c r="E34" i="101"/>
  <c r="D34" i="101"/>
  <c r="C34" i="101"/>
  <c r="A34" i="101"/>
  <c r="N60" i="101"/>
  <c r="L60" i="101"/>
  <c r="I60" i="101"/>
  <c r="G60" i="101"/>
  <c r="F60" i="101"/>
  <c r="E60" i="101"/>
  <c r="D60" i="101"/>
  <c r="C60" i="101"/>
  <c r="A60" i="101"/>
  <c r="N63" i="101"/>
  <c r="L63" i="101"/>
  <c r="I63" i="101"/>
  <c r="G63" i="101"/>
  <c r="F63" i="101"/>
  <c r="E63" i="101"/>
  <c r="D63" i="101"/>
  <c r="C63" i="101"/>
  <c r="N36" i="101"/>
  <c r="L36" i="101"/>
  <c r="I36" i="101"/>
  <c r="G36" i="101"/>
  <c r="F36" i="101"/>
  <c r="E36" i="101"/>
  <c r="D36" i="101"/>
  <c r="C36" i="101"/>
  <c r="N65" i="101"/>
  <c r="L65" i="101"/>
  <c r="I65" i="101"/>
  <c r="G65" i="101"/>
  <c r="F65" i="101"/>
  <c r="E65" i="101"/>
  <c r="D65" i="101"/>
  <c r="C65" i="101"/>
  <c r="A65" i="101"/>
  <c r="N61" i="101"/>
  <c r="L61" i="101"/>
  <c r="I61" i="101"/>
  <c r="G61" i="101"/>
  <c r="F61" i="101"/>
  <c r="E61" i="101"/>
  <c r="D61" i="101"/>
  <c r="C61" i="101"/>
  <c r="A61" i="101"/>
  <c r="N67" i="101"/>
  <c r="L67" i="101"/>
  <c r="I67" i="101"/>
  <c r="G67" i="101"/>
  <c r="F67" i="101"/>
  <c r="E67" i="101"/>
  <c r="D67" i="101"/>
  <c r="C67" i="101"/>
  <c r="A67" i="101"/>
  <c r="N71" i="101"/>
  <c r="L71" i="101"/>
  <c r="I71" i="101"/>
  <c r="G71" i="101"/>
  <c r="F71" i="101"/>
  <c r="E71" i="101"/>
  <c r="D71" i="101"/>
  <c r="C71" i="101"/>
  <c r="A71" i="101"/>
  <c r="N92" i="101"/>
  <c r="L92" i="101"/>
  <c r="I92" i="101"/>
  <c r="G92" i="101"/>
  <c r="F92" i="101"/>
  <c r="E92" i="101"/>
  <c r="D92" i="101"/>
  <c r="C92" i="101"/>
  <c r="N37" i="101"/>
  <c r="L37" i="101"/>
  <c r="I37" i="101"/>
  <c r="G37" i="101"/>
  <c r="F37" i="101"/>
  <c r="E37" i="101"/>
  <c r="D37" i="101"/>
  <c r="C37" i="101"/>
  <c r="N42" i="101"/>
  <c r="L42" i="101"/>
  <c r="I42" i="101"/>
  <c r="G42" i="101"/>
  <c r="F42" i="101"/>
  <c r="E42" i="101"/>
  <c r="D42" i="101"/>
  <c r="C42" i="101"/>
  <c r="A42" i="101"/>
  <c r="N91" i="101"/>
  <c r="L91" i="101"/>
  <c r="I91" i="101"/>
  <c r="G91" i="101"/>
  <c r="F91" i="101"/>
  <c r="E91" i="101"/>
  <c r="D91" i="101"/>
  <c r="C91" i="101"/>
  <c r="A91" i="101"/>
  <c r="N50" i="101"/>
  <c r="L50" i="101"/>
  <c r="I50" i="101"/>
  <c r="G50" i="101"/>
  <c r="F50" i="101"/>
  <c r="E50" i="101"/>
  <c r="D50" i="101"/>
  <c r="C50" i="101"/>
  <c r="A50" i="101"/>
  <c r="N59" i="101"/>
  <c r="L59" i="101"/>
  <c r="I59" i="101"/>
  <c r="G59" i="101"/>
  <c r="F59" i="101"/>
  <c r="E59" i="101"/>
  <c r="D59" i="101"/>
  <c r="C59" i="101"/>
  <c r="A59" i="101"/>
  <c r="N69" i="101"/>
  <c r="L69" i="101"/>
  <c r="I69" i="101"/>
  <c r="G69" i="101"/>
  <c r="F69" i="101"/>
  <c r="E69" i="101"/>
  <c r="D69" i="101"/>
  <c r="C69" i="101"/>
  <c r="N33" i="101"/>
  <c r="L33" i="101"/>
  <c r="I33" i="101"/>
  <c r="G33" i="101"/>
  <c r="F33" i="101"/>
  <c r="E33" i="101"/>
  <c r="D33" i="101"/>
  <c r="C33" i="101"/>
  <c r="N30" i="101"/>
  <c r="L30" i="101"/>
  <c r="I30" i="101"/>
  <c r="G30" i="101"/>
  <c r="F30" i="101"/>
  <c r="E30" i="101"/>
  <c r="D30" i="101"/>
  <c r="C30" i="101"/>
  <c r="A30" i="101"/>
  <c r="N41" i="101"/>
  <c r="L41" i="101"/>
  <c r="I41" i="101"/>
  <c r="G41" i="101"/>
  <c r="F41" i="101"/>
  <c r="E41" i="101"/>
  <c r="D41" i="101"/>
  <c r="C41" i="101"/>
  <c r="A41" i="101"/>
  <c r="N68" i="101"/>
  <c r="L68" i="101"/>
  <c r="I68" i="101"/>
  <c r="G68" i="101"/>
  <c r="F68" i="101"/>
  <c r="E68" i="101"/>
  <c r="D68" i="101"/>
  <c r="C68" i="101"/>
  <c r="A68" i="101"/>
  <c r="N49" i="101"/>
  <c r="L49" i="101"/>
  <c r="I49" i="101"/>
  <c r="G49" i="101"/>
  <c r="F49" i="101"/>
  <c r="E49" i="101"/>
  <c r="D49" i="101"/>
  <c r="C49" i="101"/>
  <c r="A49" i="101"/>
  <c r="N73" i="101"/>
  <c r="L73" i="101"/>
  <c r="I73" i="101"/>
  <c r="G73" i="101"/>
  <c r="F73" i="101"/>
  <c r="E73" i="101"/>
  <c r="D73" i="101"/>
  <c r="C73" i="101"/>
  <c r="N28" i="101"/>
  <c r="L28" i="101"/>
  <c r="I28" i="101"/>
  <c r="G28" i="101"/>
  <c r="F28" i="101"/>
  <c r="E28" i="101"/>
  <c r="D28" i="101"/>
  <c r="C28" i="101"/>
  <c r="N45" i="101"/>
  <c r="L45" i="101"/>
  <c r="I45" i="101"/>
  <c r="G45" i="101"/>
  <c r="F45" i="101"/>
  <c r="E45" i="101"/>
  <c r="D45" i="101"/>
  <c r="C45" i="101"/>
  <c r="A45" i="101"/>
  <c r="N90" i="101"/>
  <c r="L90" i="101"/>
  <c r="I90" i="101"/>
  <c r="G90" i="101"/>
  <c r="F90" i="101"/>
  <c r="E90" i="101"/>
  <c r="D90" i="101"/>
  <c r="C90" i="101"/>
  <c r="A90" i="101"/>
  <c r="N74" i="101"/>
  <c r="L74" i="101"/>
  <c r="I74" i="101"/>
  <c r="G74" i="101"/>
  <c r="F74" i="101"/>
  <c r="E74" i="101"/>
  <c r="D74" i="101"/>
  <c r="C74" i="101"/>
  <c r="A74" i="101"/>
  <c r="N24" i="101"/>
  <c r="L24" i="101"/>
  <c r="I24" i="101"/>
  <c r="G24" i="101"/>
  <c r="F24" i="101"/>
  <c r="E24" i="101"/>
  <c r="D24" i="101"/>
  <c r="C24" i="101"/>
  <c r="N15" i="101"/>
  <c r="L15" i="101"/>
  <c r="I15" i="101"/>
  <c r="G15" i="101"/>
  <c r="F15" i="101"/>
  <c r="E15" i="101"/>
  <c r="D15" i="101"/>
  <c r="C15" i="101"/>
  <c r="N19" i="101"/>
  <c r="L19" i="101"/>
  <c r="I19" i="101"/>
  <c r="G19" i="101"/>
  <c r="F19" i="101"/>
  <c r="E19" i="101"/>
  <c r="D19" i="101"/>
  <c r="C19" i="101"/>
  <c r="A19" i="101"/>
  <c r="N53" i="101"/>
  <c r="L53" i="101"/>
  <c r="I53" i="101"/>
  <c r="G53" i="101"/>
  <c r="F53" i="101"/>
  <c r="E53" i="101"/>
  <c r="D53" i="101"/>
  <c r="C53" i="101"/>
  <c r="A53" i="101"/>
  <c r="N51" i="101"/>
  <c r="L51" i="101"/>
  <c r="I51" i="101"/>
  <c r="G51" i="101"/>
  <c r="F51" i="101"/>
  <c r="E51" i="101"/>
  <c r="D51" i="101"/>
  <c r="C51" i="101"/>
  <c r="A51" i="101"/>
  <c r="N54" i="101"/>
  <c r="L54" i="101"/>
  <c r="I54" i="101"/>
  <c r="G54" i="101"/>
  <c r="F54" i="101"/>
  <c r="E54" i="101"/>
  <c r="D54" i="101"/>
  <c r="C54" i="101"/>
  <c r="N89" i="101"/>
  <c r="L89" i="101"/>
  <c r="I89" i="101"/>
  <c r="G89" i="101"/>
  <c r="F89" i="101"/>
  <c r="E89" i="101"/>
  <c r="D89" i="101"/>
  <c r="C89" i="101"/>
  <c r="N35" i="101"/>
  <c r="L35" i="101"/>
  <c r="I35" i="101"/>
  <c r="G35" i="101"/>
  <c r="F35" i="101"/>
  <c r="E35" i="101"/>
  <c r="D35" i="101"/>
  <c r="C35" i="101"/>
  <c r="A35" i="101"/>
  <c r="N88" i="101"/>
  <c r="L88" i="101"/>
  <c r="I88" i="101"/>
  <c r="G88" i="101"/>
  <c r="F88" i="101"/>
  <c r="E88" i="101"/>
  <c r="D88" i="101"/>
  <c r="C88" i="101"/>
  <c r="A88" i="101"/>
  <c r="N62" i="101"/>
  <c r="L62" i="101"/>
  <c r="I62" i="101"/>
  <c r="G62" i="101"/>
  <c r="F62" i="101"/>
  <c r="E62" i="101"/>
  <c r="D62" i="101"/>
  <c r="C62" i="101"/>
  <c r="A62" i="101"/>
  <c r="N72" i="101"/>
  <c r="L72" i="101"/>
  <c r="I72" i="101"/>
  <c r="G72" i="101"/>
  <c r="F72" i="101"/>
  <c r="E72" i="101"/>
  <c r="D72" i="101"/>
  <c r="C72" i="101"/>
  <c r="A72" i="101"/>
  <c r="N87" i="101"/>
  <c r="L87" i="101"/>
  <c r="I87" i="101"/>
  <c r="G87" i="101"/>
  <c r="F87" i="101"/>
  <c r="E87" i="101"/>
  <c r="D87" i="101"/>
  <c r="C87" i="101"/>
  <c r="N12" i="101"/>
  <c r="I12" i="101"/>
  <c r="G12" i="101"/>
  <c r="F12" i="101"/>
  <c r="E12" i="101"/>
  <c r="D12" i="101"/>
  <c r="C12" i="101"/>
  <c r="N47" i="101"/>
  <c r="L47" i="101"/>
  <c r="I47" i="101"/>
  <c r="G47" i="101"/>
  <c r="F47" i="101"/>
  <c r="E47" i="101"/>
  <c r="D47" i="101"/>
  <c r="C47" i="101"/>
  <c r="A47" i="101"/>
  <c r="N86" i="101"/>
  <c r="L86" i="101"/>
  <c r="I86" i="101"/>
  <c r="G86" i="101"/>
  <c r="F86" i="101"/>
  <c r="E86" i="101"/>
  <c r="D86" i="101"/>
  <c r="C86" i="101"/>
  <c r="A86" i="101"/>
  <c r="N58" i="101"/>
  <c r="L58" i="101"/>
  <c r="I58" i="101"/>
  <c r="G58" i="101"/>
  <c r="F58" i="101"/>
  <c r="E58" i="101"/>
  <c r="D58" i="101"/>
  <c r="C58" i="101"/>
  <c r="A58" i="101"/>
  <c r="N66" i="101"/>
  <c r="L66" i="101"/>
  <c r="I66" i="101"/>
  <c r="G66" i="101"/>
  <c r="F66" i="101"/>
  <c r="E66" i="101"/>
  <c r="D66" i="101"/>
  <c r="C66" i="101"/>
  <c r="A66" i="101"/>
  <c r="N32" i="101"/>
  <c r="L32" i="101"/>
  <c r="I32" i="101"/>
  <c r="G32" i="101"/>
  <c r="F32" i="101"/>
  <c r="E32" i="101"/>
  <c r="D32" i="101"/>
  <c r="C32" i="101"/>
  <c r="N85" i="101"/>
  <c r="L85" i="101"/>
  <c r="I85" i="101"/>
  <c r="G85" i="101"/>
  <c r="F85" i="101"/>
  <c r="E85" i="101"/>
  <c r="D85" i="101"/>
  <c r="C85" i="101"/>
  <c r="N56" i="101"/>
  <c r="L56" i="101"/>
  <c r="I56" i="101"/>
  <c r="G56" i="101"/>
  <c r="F56" i="101"/>
  <c r="E56" i="101"/>
  <c r="D56" i="101"/>
  <c r="C56" i="101"/>
  <c r="A56" i="101"/>
  <c r="N46" i="101"/>
  <c r="L46" i="101"/>
  <c r="I46" i="101"/>
  <c r="G46" i="101"/>
  <c r="F46" i="101"/>
  <c r="E46" i="101"/>
  <c r="D46" i="101"/>
  <c r="C46" i="101"/>
  <c r="A46" i="101"/>
  <c r="N64" i="101"/>
  <c r="L64" i="101"/>
  <c r="I64" i="101"/>
  <c r="G64" i="101"/>
  <c r="F64" i="101"/>
  <c r="E64" i="101"/>
  <c r="D64" i="101"/>
  <c r="C64" i="101"/>
  <c r="A64" i="101"/>
  <c r="N20" i="101"/>
  <c r="L20" i="101"/>
  <c r="I20" i="101"/>
  <c r="G20" i="101"/>
  <c r="F20" i="101"/>
  <c r="E20" i="101"/>
  <c r="D20" i="101"/>
  <c r="C20" i="101"/>
  <c r="N23" i="101"/>
  <c r="L23" i="101"/>
  <c r="I23" i="101"/>
  <c r="G23" i="101"/>
  <c r="F23" i="101"/>
  <c r="E23" i="101"/>
  <c r="D23" i="101"/>
  <c r="C23" i="101"/>
  <c r="N25" i="101"/>
  <c r="L25" i="101"/>
  <c r="I25" i="101"/>
  <c r="G25" i="101"/>
  <c r="F25" i="101"/>
  <c r="E25" i="101"/>
  <c r="D25" i="101"/>
  <c r="C25" i="101"/>
  <c r="A25" i="101"/>
  <c r="N38" i="101"/>
  <c r="L38" i="101"/>
  <c r="I38" i="101"/>
  <c r="G38" i="101"/>
  <c r="F38" i="101"/>
  <c r="E38" i="101"/>
  <c r="D38" i="101"/>
  <c r="C38" i="101"/>
  <c r="A38" i="101"/>
  <c r="N55" i="101"/>
  <c r="L55" i="101"/>
  <c r="I55" i="101"/>
  <c r="G55" i="101"/>
  <c r="F55" i="101"/>
  <c r="E55" i="101"/>
  <c r="D55" i="101"/>
  <c r="C55" i="101"/>
  <c r="A55" i="101"/>
  <c r="N84" i="101"/>
  <c r="L84" i="101"/>
  <c r="I84" i="101"/>
  <c r="G84" i="101"/>
  <c r="F84" i="101"/>
  <c r="E84" i="101"/>
  <c r="D84" i="101"/>
  <c r="C84" i="101"/>
  <c r="A84" i="101"/>
  <c r="N83" i="101"/>
  <c r="L83" i="101"/>
  <c r="I83" i="101"/>
  <c r="G83" i="101"/>
  <c r="F83" i="101"/>
  <c r="E83" i="101"/>
  <c r="D83" i="101"/>
  <c r="C83" i="101"/>
  <c r="N11" i="101"/>
  <c r="I11" i="101"/>
  <c r="G11" i="101"/>
  <c r="F11" i="101"/>
  <c r="E11" i="101"/>
  <c r="D11" i="101"/>
  <c r="C11" i="101"/>
  <c r="N26" i="101"/>
  <c r="L26" i="101"/>
  <c r="I26" i="101"/>
  <c r="G26" i="101"/>
  <c r="F26" i="101"/>
  <c r="E26" i="101"/>
  <c r="D26" i="101"/>
  <c r="C26" i="101"/>
  <c r="A26" i="101"/>
  <c r="N52" i="101"/>
  <c r="L52" i="101"/>
  <c r="I52" i="101"/>
  <c r="G52" i="101"/>
  <c r="F52" i="101"/>
  <c r="E52" i="101"/>
  <c r="D52" i="101"/>
  <c r="C52" i="101"/>
  <c r="A52" i="101"/>
  <c r="N27" i="101"/>
  <c r="L27" i="101"/>
  <c r="I27" i="101"/>
  <c r="G27" i="101"/>
  <c r="F27" i="101"/>
  <c r="E27" i="101"/>
  <c r="D27" i="101"/>
  <c r="C27" i="101"/>
  <c r="A27" i="101"/>
  <c r="N57" i="101"/>
  <c r="L57" i="101"/>
  <c r="I57" i="101"/>
  <c r="G57" i="101"/>
  <c r="F57" i="101"/>
  <c r="E57" i="101"/>
  <c r="D57" i="101"/>
  <c r="C57" i="101"/>
  <c r="A57" i="101"/>
  <c r="N82" i="101"/>
  <c r="L82" i="101"/>
  <c r="I82" i="101"/>
  <c r="G82" i="101"/>
  <c r="F82" i="101"/>
  <c r="E82" i="101"/>
  <c r="D82" i="101"/>
  <c r="C82" i="101"/>
  <c r="N13" i="101"/>
  <c r="I13" i="101"/>
  <c r="G13" i="101"/>
  <c r="F13" i="101"/>
  <c r="E13" i="101"/>
  <c r="D13" i="101"/>
  <c r="C13" i="101"/>
  <c r="N16" i="101"/>
  <c r="L16" i="101"/>
  <c r="I16" i="101"/>
  <c r="G16" i="101"/>
  <c r="F16" i="101"/>
  <c r="E16" i="101"/>
  <c r="D16" i="101"/>
  <c r="C16" i="101"/>
  <c r="A16" i="101"/>
  <c r="N43" i="101"/>
  <c r="L43" i="101"/>
  <c r="I43" i="101"/>
  <c r="G43" i="101"/>
  <c r="F43" i="101"/>
  <c r="E43" i="101"/>
  <c r="D43" i="101"/>
  <c r="C43" i="101"/>
  <c r="A43" i="101"/>
  <c r="N40" i="101"/>
  <c r="L40" i="101"/>
  <c r="I40" i="101"/>
  <c r="G40" i="101"/>
  <c r="F40" i="101"/>
  <c r="E40" i="101"/>
  <c r="D40" i="101"/>
  <c r="C40" i="101"/>
  <c r="A40" i="101"/>
  <c r="N81" i="101"/>
  <c r="L81" i="101"/>
  <c r="I81" i="101"/>
  <c r="G81" i="101"/>
  <c r="F81" i="101"/>
  <c r="E81" i="101"/>
  <c r="D81" i="101"/>
  <c r="C81" i="101"/>
  <c r="A81" i="101"/>
  <c r="N17" i="101"/>
  <c r="L17" i="101"/>
  <c r="I17" i="101"/>
  <c r="G17" i="101"/>
  <c r="F17" i="101"/>
  <c r="E17" i="101"/>
  <c r="D17" i="101"/>
  <c r="C17" i="101"/>
  <c r="N10" i="101"/>
  <c r="I10" i="101"/>
  <c r="G10" i="101"/>
  <c r="F10" i="101"/>
  <c r="E10" i="101"/>
  <c r="D10" i="101"/>
  <c r="C10" i="101"/>
  <c r="N18" i="101"/>
  <c r="L18" i="101"/>
  <c r="I18" i="101"/>
  <c r="G18" i="101"/>
  <c r="F18" i="101"/>
  <c r="E18" i="101"/>
  <c r="D18" i="101"/>
  <c r="C18" i="101"/>
  <c r="A18" i="101"/>
  <c r="N80" i="101"/>
  <c r="L80" i="101"/>
  <c r="I80" i="101"/>
  <c r="G80" i="101"/>
  <c r="F80" i="101"/>
  <c r="E80" i="101"/>
  <c r="D80" i="101"/>
  <c r="C80" i="101"/>
  <c r="A80" i="101"/>
  <c r="N79" i="101"/>
  <c r="L79" i="101"/>
  <c r="I79" i="101"/>
  <c r="G79" i="101"/>
  <c r="F79" i="101"/>
  <c r="E79" i="101"/>
  <c r="D79" i="101"/>
  <c r="C79" i="101"/>
  <c r="N22" i="101"/>
  <c r="L22" i="101"/>
  <c r="I22" i="101"/>
  <c r="G22" i="101"/>
  <c r="F22" i="101"/>
  <c r="E22" i="101"/>
  <c r="D22" i="101"/>
  <c r="C22" i="101"/>
  <c r="N78" i="101"/>
  <c r="L78" i="101"/>
  <c r="I78" i="101"/>
  <c r="G78" i="101"/>
  <c r="F78" i="101"/>
  <c r="E78" i="101"/>
  <c r="D78" i="101"/>
  <c r="C78" i="101"/>
  <c r="A78" i="101"/>
  <c r="N39" i="101"/>
  <c r="L39" i="101"/>
  <c r="I39" i="101"/>
  <c r="G39" i="101"/>
  <c r="F39" i="101"/>
  <c r="E39" i="101"/>
  <c r="D39" i="101"/>
  <c r="C39" i="101"/>
  <c r="A39" i="101"/>
  <c r="N48" i="101"/>
  <c r="L48" i="101"/>
  <c r="I48" i="101"/>
  <c r="G48" i="101"/>
  <c r="F48" i="101"/>
  <c r="E48" i="101"/>
  <c r="D48" i="101"/>
  <c r="C48" i="101"/>
  <c r="A48" i="101"/>
  <c r="N77" i="101"/>
  <c r="L77" i="101"/>
  <c r="I77" i="101"/>
  <c r="G77" i="101"/>
  <c r="F77" i="101"/>
  <c r="E77" i="101"/>
  <c r="D77" i="101"/>
  <c r="C77" i="101"/>
  <c r="A77" i="101"/>
  <c r="H6" i="101"/>
  <c r="H5" i="101"/>
  <c r="C5" i="101"/>
  <c r="H4" i="101"/>
  <c r="B2" i="101"/>
  <c r="B1" i="101"/>
  <c r="K6" i="100"/>
  <c r="K5" i="100"/>
  <c r="J4" i="100"/>
  <c r="C4" i="100"/>
  <c r="N18" i="100"/>
  <c r="J18" i="100"/>
  <c r="L18" i="100" s="1"/>
  <c r="I18" i="100"/>
  <c r="G18" i="100"/>
  <c r="F18" i="100"/>
  <c r="E18" i="100"/>
  <c r="D18" i="100"/>
  <c r="C18" i="100"/>
  <c r="N17" i="100"/>
  <c r="J17" i="100"/>
  <c r="L17" i="100" s="1"/>
  <c r="I17" i="100"/>
  <c r="G17" i="100"/>
  <c r="F17" i="100"/>
  <c r="E17" i="100"/>
  <c r="D17" i="100"/>
  <c r="C17" i="100"/>
  <c r="N16" i="100"/>
  <c r="J16" i="100"/>
  <c r="L16" i="100" s="1"/>
  <c r="I16" i="100"/>
  <c r="G16" i="100"/>
  <c r="F16" i="100"/>
  <c r="E16" i="100"/>
  <c r="D16" i="100"/>
  <c r="C16" i="100"/>
  <c r="N15" i="100"/>
  <c r="J15" i="100"/>
  <c r="L15" i="100" s="1"/>
  <c r="I15" i="100"/>
  <c r="G15" i="100"/>
  <c r="F15" i="100"/>
  <c r="E15" i="100"/>
  <c r="D15" i="100"/>
  <c r="C15" i="100"/>
  <c r="N14" i="100"/>
  <c r="J14" i="100"/>
  <c r="L14" i="100" s="1"/>
  <c r="I14" i="100"/>
  <c r="G14" i="100"/>
  <c r="F14" i="100"/>
  <c r="E14" i="100"/>
  <c r="D14" i="100"/>
  <c r="C14" i="100"/>
  <c r="N13" i="100"/>
  <c r="I13" i="100"/>
  <c r="G13" i="100"/>
  <c r="F13" i="100"/>
  <c r="E13" i="100"/>
  <c r="D13" i="100"/>
  <c r="C13" i="100"/>
  <c r="N10" i="100"/>
  <c r="I10" i="100"/>
  <c r="G10" i="100"/>
  <c r="F10" i="100"/>
  <c r="E10" i="100"/>
  <c r="D10" i="100"/>
  <c r="C10" i="100"/>
  <c r="A10" i="100"/>
  <c r="N12" i="100"/>
  <c r="I12" i="100"/>
  <c r="G12" i="100"/>
  <c r="F12" i="100"/>
  <c r="E12" i="100"/>
  <c r="D12" i="100"/>
  <c r="C12" i="100"/>
  <c r="A12" i="100"/>
  <c r="N11" i="100"/>
  <c r="I11" i="100"/>
  <c r="G11" i="100"/>
  <c r="F11" i="100"/>
  <c r="E11" i="100"/>
  <c r="D11" i="100"/>
  <c r="C11" i="100"/>
  <c r="A11" i="100"/>
  <c r="H6" i="100"/>
  <c r="H5" i="100"/>
  <c r="C5" i="100"/>
  <c r="H4" i="100"/>
  <c r="B2" i="100"/>
  <c r="B1" i="100"/>
  <c r="I17" i="99"/>
  <c r="N17" i="99"/>
  <c r="C17" i="99"/>
  <c r="D17" i="99"/>
  <c r="E17" i="99"/>
  <c r="F17" i="99"/>
  <c r="G17" i="99"/>
  <c r="K6" i="99"/>
  <c r="H5" i="99"/>
  <c r="G4" i="99"/>
  <c r="C4" i="99"/>
  <c r="N25" i="99"/>
  <c r="L25" i="99"/>
  <c r="I25" i="99"/>
  <c r="G25" i="99"/>
  <c r="F25" i="99"/>
  <c r="E25" i="99"/>
  <c r="D25" i="99"/>
  <c r="C25" i="99"/>
  <c r="N18" i="99"/>
  <c r="I18" i="99"/>
  <c r="G18" i="99"/>
  <c r="F18" i="99"/>
  <c r="E18" i="99"/>
  <c r="D18" i="99"/>
  <c r="C18" i="99"/>
  <c r="N24" i="99"/>
  <c r="L24" i="99"/>
  <c r="I24" i="99"/>
  <c r="G24" i="99"/>
  <c r="F24" i="99"/>
  <c r="E24" i="99"/>
  <c r="D24" i="99"/>
  <c r="C24" i="99"/>
  <c r="N16" i="99"/>
  <c r="I16" i="99"/>
  <c r="G16" i="99"/>
  <c r="F16" i="99"/>
  <c r="E16" i="99"/>
  <c r="D16" i="99"/>
  <c r="C16" i="99"/>
  <c r="A24" i="99"/>
  <c r="N12" i="99"/>
  <c r="I12" i="99"/>
  <c r="G12" i="99"/>
  <c r="F12" i="99"/>
  <c r="E12" i="99"/>
  <c r="D12" i="99"/>
  <c r="C12" i="99"/>
  <c r="N13" i="99"/>
  <c r="I13" i="99"/>
  <c r="G13" i="99"/>
  <c r="F13" i="99"/>
  <c r="E13" i="99"/>
  <c r="D13" i="99"/>
  <c r="C13" i="99"/>
  <c r="N10" i="99"/>
  <c r="I10" i="99"/>
  <c r="G10" i="99"/>
  <c r="F10" i="99"/>
  <c r="E10" i="99"/>
  <c r="D10" i="99"/>
  <c r="C10" i="99"/>
  <c r="N14" i="99"/>
  <c r="I14" i="99"/>
  <c r="G14" i="99"/>
  <c r="F14" i="99"/>
  <c r="E14" i="99"/>
  <c r="D14" i="99"/>
  <c r="C14" i="99"/>
  <c r="N28" i="99"/>
  <c r="I28" i="99"/>
  <c r="G28" i="99"/>
  <c r="F28" i="99"/>
  <c r="E28" i="99"/>
  <c r="D28" i="99"/>
  <c r="C28" i="99"/>
  <c r="N27" i="99"/>
  <c r="I27" i="99"/>
  <c r="G27" i="99"/>
  <c r="F27" i="99"/>
  <c r="E27" i="99"/>
  <c r="D27" i="99"/>
  <c r="C27" i="99"/>
  <c r="N30" i="99"/>
  <c r="I30" i="99"/>
  <c r="G30" i="99"/>
  <c r="F30" i="99"/>
  <c r="E30" i="99"/>
  <c r="D30" i="99"/>
  <c r="C30" i="99"/>
  <c r="N26" i="99"/>
  <c r="I26" i="99"/>
  <c r="G26" i="99"/>
  <c r="F26" i="99"/>
  <c r="E26" i="99"/>
  <c r="D26" i="99"/>
  <c r="C26" i="99"/>
  <c r="N29" i="99"/>
  <c r="I29" i="99"/>
  <c r="G29" i="99"/>
  <c r="F29" i="99"/>
  <c r="E29" i="99"/>
  <c r="D29" i="99"/>
  <c r="C29" i="99"/>
  <c r="A27" i="99"/>
  <c r="N9" i="99"/>
  <c r="I9" i="99"/>
  <c r="G9" i="99"/>
  <c r="F9" i="99"/>
  <c r="E9" i="99"/>
  <c r="D9" i="99"/>
  <c r="C9" i="99"/>
  <c r="A11" i="99"/>
  <c r="N15" i="99"/>
  <c r="I15" i="99"/>
  <c r="G15" i="99"/>
  <c r="F15" i="99"/>
  <c r="E15" i="99"/>
  <c r="D15" i="99"/>
  <c r="C15" i="99"/>
  <c r="A10" i="99"/>
  <c r="N11" i="99"/>
  <c r="I11" i="99"/>
  <c r="G11" i="99"/>
  <c r="F11" i="99"/>
  <c r="E11" i="99"/>
  <c r="D11" i="99"/>
  <c r="C11" i="99"/>
  <c r="A26" i="99"/>
  <c r="H6" i="99"/>
  <c r="C5" i="99"/>
  <c r="H4" i="99"/>
  <c r="B2" i="99"/>
  <c r="B1" i="99"/>
  <c r="A16" i="98" l="1"/>
  <c r="C16" i="98"/>
  <c r="D16" i="98"/>
  <c r="E16" i="98"/>
  <c r="F16" i="98"/>
  <c r="AC16" i="98"/>
  <c r="AG16" i="98" s="1"/>
  <c r="AH16" i="98"/>
  <c r="A15" i="98"/>
  <c r="C15" i="98"/>
  <c r="D15" i="98"/>
  <c r="E15" i="98"/>
  <c r="F15" i="98"/>
  <c r="AC15" i="98"/>
  <c r="AG15" i="98" s="1"/>
  <c r="AH15" i="98"/>
  <c r="A18" i="98"/>
  <c r="C18" i="98"/>
  <c r="D18" i="98"/>
  <c r="E18" i="98"/>
  <c r="F18" i="98"/>
  <c r="AC18" i="98"/>
  <c r="AG18" i="98" s="1"/>
  <c r="AH18" i="98"/>
  <c r="A14" i="98"/>
  <c r="C14" i="98"/>
  <c r="D14" i="98"/>
  <c r="E14" i="98"/>
  <c r="F14" i="98"/>
  <c r="AC14" i="98"/>
  <c r="AG14" i="98" s="1"/>
  <c r="AH14" i="98"/>
  <c r="A21" i="98"/>
  <c r="AC21" i="98"/>
  <c r="AG21" i="98" s="1"/>
  <c r="A22" i="98"/>
  <c r="C22" i="98"/>
  <c r="D22" i="98"/>
  <c r="E22" i="98"/>
  <c r="F22" i="98"/>
  <c r="AC22" i="98"/>
  <c r="AG22" i="98" s="1"/>
  <c r="AH22" i="98"/>
  <c r="A23" i="98"/>
  <c r="C23" i="98"/>
  <c r="D23" i="98"/>
  <c r="E23" i="98"/>
  <c r="F23" i="98"/>
  <c r="AC23" i="98"/>
  <c r="AG23" i="98" s="1"/>
  <c r="AH23" i="98"/>
  <c r="A28" i="98"/>
  <c r="C28" i="98"/>
  <c r="D28" i="98"/>
  <c r="E28" i="98"/>
  <c r="F28" i="98"/>
  <c r="AG28" i="98"/>
  <c r="AH28" i="98"/>
  <c r="A19" i="98"/>
  <c r="C19" i="98"/>
  <c r="D19" i="98"/>
  <c r="E19" i="98"/>
  <c r="F19" i="98"/>
  <c r="AC19" i="98"/>
  <c r="AG19" i="98" s="1"/>
  <c r="AH19" i="98"/>
  <c r="A24" i="98"/>
  <c r="C24" i="98"/>
  <c r="D24" i="98"/>
  <c r="E24" i="98"/>
  <c r="F24" i="98"/>
  <c r="AC24" i="98"/>
  <c r="AG24" i="98" s="1"/>
  <c r="AH24" i="98"/>
  <c r="A17" i="98"/>
  <c r="C17" i="98"/>
  <c r="D17" i="98"/>
  <c r="E17" i="98"/>
  <c r="F17" i="98"/>
  <c r="AC17" i="98"/>
  <c r="AG17" i="98" s="1"/>
  <c r="AH17" i="98"/>
  <c r="A27" i="98"/>
  <c r="C27" i="98"/>
  <c r="D27" i="98"/>
  <c r="E27" i="98"/>
  <c r="F27" i="98"/>
  <c r="AG27" i="98"/>
  <c r="AH27" i="98"/>
  <c r="A20" i="98"/>
  <c r="C20" i="98"/>
  <c r="D20" i="98"/>
  <c r="E20" i="98"/>
  <c r="F20" i="98"/>
  <c r="AC20" i="98"/>
  <c r="AG20" i="98" s="1"/>
  <c r="AH20" i="98"/>
  <c r="L9" i="98"/>
  <c r="L8" i="98"/>
  <c r="C8" i="98"/>
  <c r="H7" i="98"/>
  <c r="X9" i="98"/>
  <c r="R9" i="98"/>
  <c r="H9" i="98"/>
  <c r="C9" i="98"/>
  <c r="X8" i="98"/>
  <c r="R8" i="98"/>
  <c r="H8" i="98"/>
  <c r="X7" i="98"/>
  <c r="R7" i="98"/>
  <c r="C6" i="98"/>
  <c r="C5" i="98"/>
  <c r="K8" i="97"/>
  <c r="L10" i="97"/>
  <c r="L9" i="97"/>
  <c r="D9" i="97"/>
  <c r="AC31" i="97"/>
  <c r="U31" i="97"/>
  <c r="R31" i="97"/>
  <c r="T31" i="97" s="1"/>
  <c r="Q31" i="97"/>
  <c r="P31" i="97"/>
  <c r="O31" i="97"/>
  <c r="M31" i="97"/>
  <c r="L31" i="97"/>
  <c r="K31" i="97"/>
  <c r="G31" i="97"/>
  <c r="F31" i="97"/>
  <c r="E31" i="97"/>
  <c r="D31" i="97"/>
  <c r="A31" i="97"/>
  <c r="AC30" i="97"/>
  <c r="U30" i="97"/>
  <c r="R30" i="97"/>
  <c r="S30" i="97" s="1"/>
  <c r="C30" i="97" s="1"/>
  <c r="Q30" i="97"/>
  <c r="P30" i="97"/>
  <c r="O30" i="97"/>
  <c r="M30" i="97"/>
  <c r="L30" i="97"/>
  <c r="K30" i="97"/>
  <c r="G30" i="97"/>
  <c r="F30" i="97"/>
  <c r="E30" i="97"/>
  <c r="D30" i="97"/>
  <c r="A30" i="97"/>
  <c r="AC29" i="97"/>
  <c r="U29" i="97"/>
  <c r="R29" i="97"/>
  <c r="T29" i="97" s="1"/>
  <c r="Q29" i="97"/>
  <c r="P29" i="97"/>
  <c r="O29" i="97"/>
  <c r="M29" i="97"/>
  <c r="L29" i="97"/>
  <c r="K29" i="97"/>
  <c r="G29" i="97"/>
  <c r="F29" i="97"/>
  <c r="E29" i="97"/>
  <c r="D29" i="97"/>
  <c r="A29" i="97"/>
  <c r="AC28" i="97"/>
  <c r="U28" i="97"/>
  <c r="R28" i="97"/>
  <c r="S28" i="97" s="1"/>
  <c r="C28" i="97" s="1"/>
  <c r="Q28" i="97"/>
  <c r="P28" i="97"/>
  <c r="O28" i="97"/>
  <c r="M28" i="97"/>
  <c r="L28" i="97"/>
  <c r="K28" i="97"/>
  <c r="J28" i="97"/>
  <c r="H28" i="97"/>
  <c r="G28" i="97"/>
  <c r="F28" i="97"/>
  <c r="E28" i="97"/>
  <c r="D28" i="97"/>
  <c r="A28" i="97"/>
  <c r="AC27" i="97"/>
  <c r="U27" i="97"/>
  <c r="R27" i="97"/>
  <c r="T27" i="97" s="1"/>
  <c r="Q27" i="97"/>
  <c r="P27" i="97"/>
  <c r="O27" i="97"/>
  <c r="M27" i="97"/>
  <c r="L27" i="97"/>
  <c r="K27" i="97"/>
  <c r="J27" i="97"/>
  <c r="H27" i="97"/>
  <c r="G27" i="97"/>
  <c r="F27" i="97"/>
  <c r="E27" i="97"/>
  <c r="D27" i="97"/>
  <c r="A27" i="97"/>
  <c r="AC26" i="97"/>
  <c r="U26" i="97"/>
  <c r="R26" i="97"/>
  <c r="Q26" i="97"/>
  <c r="P26" i="97"/>
  <c r="O26" i="97"/>
  <c r="M26" i="97"/>
  <c r="L26" i="97"/>
  <c r="K26" i="97"/>
  <c r="J26" i="97"/>
  <c r="H26" i="97"/>
  <c r="G26" i="97"/>
  <c r="F26" i="97"/>
  <c r="E26" i="97"/>
  <c r="D26" i="97"/>
  <c r="A26" i="97"/>
  <c r="AC25" i="97"/>
  <c r="U25" i="97"/>
  <c r="S25" i="97"/>
  <c r="R25" i="97"/>
  <c r="T25" i="97" s="1"/>
  <c r="Q25" i="97"/>
  <c r="P25" i="97"/>
  <c r="O25" i="97"/>
  <c r="M25" i="97"/>
  <c r="L25" i="97"/>
  <c r="K25" i="97"/>
  <c r="H25" i="97"/>
  <c r="G25" i="97"/>
  <c r="F25" i="97"/>
  <c r="E25" i="97"/>
  <c r="D25" i="97"/>
  <c r="C25" i="97"/>
  <c r="A25" i="97"/>
  <c r="AC24" i="97"/>
  <c r="U24" i="97"/>
  <c r="R24" i="97"/>
  <c r="S24" i="97" s="1"/>
  <c r="C24" i="97" s="1"/>
  <c r="Q24" i="97"/>
  <c r="P24" i="97"/>
  <c r="O24" i="97"/>
  <c r="M24" i="97"/>
  <c r="L24" i="97"/>
  <c r="K24" i="97"/>
  <c r="H24" i="97"/>
  <c r="G24" i="97"/>
  <c r="F24" i="97"/>
  <c r="E24" i="97"/>
  <c r="D24" i="97"/>
  <c r="A24" i="97"/>
  <c r="AC21" i="97"/>
  <c r="U21" i="97"/>
  <c r="R21" i="97"/>
  <c r="T21" i="97" s="1"/>
  <c r="Q21" i="97"/>
  <c r="P21" i="97"/>
  <c r="O21" i="97"/>
  <c r="M21" i="97"/>
  <c r="L21" i="97"/>
  <c r="K21" i="97"/>
  <c r="J21" i="97"/>
  <c r="H21" i="97"/>
  <c r="G21" i="97"/>
  <c r="F21" i="97"/>
  <c r="E21" i="97"/>
  <c r="D21" i="97"/>
  <c r="A21" i="97"/>
  <c r="AC17" i="97"/>
  <c r="U17" i="97"/>
  <c r="R17" i="97"/>
  <c r="Q17" i="97"/>
  <c r="P17" i="97"/>
  <c r="O17" i="97"/>
  <c r="M17" i="97"/>
  <c r="L17" i="97"/>
  <c r="K17" i="97"/>
  <c r="J17" i="97"/>
  <c r="H17" i="97"/>
  <c r="G17" i="97"/>
  <c r="F17" i="97"/>
  <c r="E17" i="97"/>
  <c r="D17" i="97"/>
  <c r="A17" i="97"/>
  <c r="AC22" i="97"/>
  <c r="U22" i="97"/>
  <c r="R22" i="97"/>
  <c r="T22" i="97" s="1"/>
  <c r="Q22" i="97"/>
  <c r="P22" i="97"/>
  <c r="O22" i="97"/>
  <c r="M22" i="97"/>
  <c r="L22" i="97"/>
  <c r="K22" i="97"/>
  <c r="J22" i="97"/>
  <c r="H22" i="97"/>
  <c r="G22" i="97"/>
  <c r="F22" i="97"/>
  <c r="E22" i="97"/>
  <c r="D22" i="97"/>
  <c r="A22" i="97"/>
  <c r="AC16" i="97"/>
  <c r="U16" i="97"/>
  <c r="R16" i="97"/>
  <c r="Q16" i="97"/>
  <c r="O16" i="97"/>
  <c r="M16" i="97"/>
  <c r="L16" i="97"/>
  <c r="K16" i="97"/>
  <c r="J16" i="97"/>
  <c r="H16" i="97"/>
  <c r="G16" i="97"/>
  <c r="F16" i="97"/>
  <c r="E16" i="97"/>
  <c r="D16" i="97"/>
  <c r="A16" i="97"/>
  <c r="AC15" i="97"/>
  <c r="U15" i="97"/>
  <c r="R15" i="97"/>
  <c r="T15" i="97" s="1"/>
  <c r="Q15" i="97"/>
  <c r="P15" i="97"/>
  <c r="O15" i="97"/>
  <c r="M15" i="97"/>
  <c r="L15" i="97"/>
  <c r="K15" i="97"/>
  <c r="H15" i="97"/>
  <c r="G15" i="97"/>
  <c r="F15" i="97"/>
  <c r="E15" i="97"/>
  <c r="D15" i="97"/>
  <c r="A15" i="97"/>
  <c r="AC20" i="97"/>
  <c r="U20" i="97"/>
  <c r="R20" i="97"/>
  <c r="Q20" i="97"/>
  <c r="P20" i="97"/>
  <c r="O20" i="97"/>
  <c r="M20" i="97"/>
  <c r="L20" i="97"/>
  <c r="K20" i="97"/>
  <c r="J20" i="97"/>
  <c r="H20" i="97"/>
  <c r="G20" i="97"/>
  <c r="F20" i="97"/>
  <c r="E20" i="97"/>
  <c r="D20" i="97"/>
  <c r="A20" i="97"/>
  <c r="AC18" i="97"/>
  <c r="U18" i="97"/>
  <c r="R18" i="97"/>
  <c r="T18" i="97" s="1"/>
  <c r="Q18" i="97"/>
  <c r="P18" i="97"/>
  <c r="O18" i="97"/>
  <c r="M18" i="97"/>
  <c r="L18" i="97"/>
  <c r="K18" i="97"/>
  <c r="J18" i="97"/>
  <c r="H18" i="97"/>
  <c r="G18" i="97"/>
  <c r="F18" i="97"/>
  <c r="E18" i="97"/>
  <c r="D18" i="97"/>
  <c r="A18" i="97"/>
  <c r="AC19" i="97"/>
  <c r="U19" i="97"/>
  <c r="R19" i="97"/>
  <c r="Q19" i="97"/>
  <c r="P19" i="97"/>
  <c r="O19" i="97"/>
  <c r="M19" i="97"/>
  <c r="L19" i="97"/>
  <c r="K19" i="97"/>
  <c r="J19" i="97"/>
  <c r="H19" i="97"/>
  <c r="G19" i="97"/>
  <c r="F19" i="97"/>
  <c r="E19" i="97"/>
  <c r="D19" i="97"/>
  <c r="A19" i="97"/>
  <c r="AC23" i="97"/>
  <c r="U23" i="97"/>
  <c r="R23" i="97"/>
  <c r="T23" i="97" s="1"/>
  <c r="Q23" i="97"/>
  <c r="P23" i="97"/>
  <c r="O23" i="97"/>
  <c r="M23" i="97"/>
  <c r="L23" i="97"/>
  <c r="K23" i="97"/>
  <c r="J23" i="97"/>
  <c r="H23" i="97"/>
  <c r="G23" i="97"/>
  <c r="F23" i="97"/>
  <c r="E23" i="97"/>
  <c r="D23" i="97"/>
  <c r="A23" i="97"/>
  <c r="AC14" i="97"/>
  <c r="U14" i="97"/>
  <c r="R14" i="97"/>
  <c r="P14" i="97"/>
  <c r="O14" i="97"/>
  <c r="M14" i="97"/>
  <c r="L14" i="97"/>
  <c r="K14" i="97"/>
  <c r="J14" i="97"/>
  <c r="H14" i="97"/>
  <c r="G14" i="97"/>
  <c r="F14" i="97"/>
  <c r="E14" i="97"/>
  <c r="D14" i="97"/>
  <c r="A14" i="97"/>
  <c r="R11" i="97"/>
  <c r="L11" i="97"/>
  <c r="R10" i="97"/>
  <c r="P10" i="97"/>
  <c r="K10" i="97"/>
  <c r="D10" i="97"/>
  <c r="R9" i="97"/>
  <c r="P9" i="97"/>
  <c r="K9" i="97"/>
  <c r="P8" i="97"/>
  <c r="D7" i="97"/>
  <c r="D6" i="97"/>
  <c r="S26" i="97" l="1"/>
  <c r="C26" i="97" s="1"/>
  <c r="S27" i="97"/>
  <c r="C27" i="97" s="1"/>
  <c r="S29" i="97"/>
  <c r="C29" i="97" s="1"/>
  <c r="S31" i="97"/>
  <c r="C31" i="97" s="1"/>
  <c r="S14" i="97"/>
  <c r="C14" i="97" s="1"/>
  <c r="S23" i="97"/>
  <c r="C23" i="97" s="1"/>
  <c r="S19" i="97"/>
  <c r="C19" i="97" s="1"/>
  <c r="S18" i="97"/>
  <c r="C18" i="97" s="1"/>
  <c r="S20" i="97"/>
  <c r="C20" i="97" s="1"/>
  <c r="S15" i="97"/>
  <c r="C15" i="97" s="1"/>
  <c r="S16" i="97"/>
  <c r="C16" i="97" s="1"/>
  <c r="S22" i="97"/>
  <c r="C22" i="97" s="1"/>
  <c r="S17" i="97"/>
  <c r="C17" i="97" s="1"/>
  <c r="S21" i="97"/>
  <c r="C21" i="97" s="1"/>
  <c r="T14" i="97"/>
  <c r="T19" i="97"/>
  <c r="T20" i="97"/>
  <c r="T16" i="97"/>
  <c r="T17" i="97"/>
  <c r="T24" i="97"/>
  <c r="T26" i="97"/>
  <c r="T28" i="97"/>
  <c r="T30" i="97"/>
  <c r="N82" i="94"/>
  <c r="J82" i="94"/>
  <c r="L82" i="94" s="1"/>
  <c r="I82" i="94"/>
  <c r="G82" i="94"/>
  <c r="F82" i="94"/>
  <c r="E82" i="94"/>
  <c r="D82" i="94"/>
  <c r="C82" i="94"/>
  <c r="N85" i="94"/>
  <c r="J85" i="94"/>
  <c r="L85" i="94" s="1"/>
  <c r="I85" i="94"/>
  <c r="G85" i="94"/>
  <c r="F85" i="94"/>
  <c r="E85" i="94"/>
  <c r="D85" i="94"/>
  <c r="C85" i="94"/>
  <c r="N84" i="94"/>
  <c r="J84" i="94"/>
  <c r="L84" i="94" s="1"/>
  <c r="I84" i="94"/>
  <c r="G84" i="94"/>
  <c r="F84" i="94"/>
  <c r="E84" i="94"/>
  <c r="D84" i="94"/>
  <c r="C84" i="94"/>
  <c r="A84" i="94"/>
  <c r="N87" i="94"/>
  <c r="L87" i="94"/>
  <c r="I87" i="94"/>
  <c r="G87" i="94"/>
  <c r="F87" i="94"/>
  <c r="E87" i="94"/>
  <c r="D87" i="94"/>
  <c r="C87" i="94"/>
  <c r="A87" i="94"/>
  <c r="N86" i="94"/>
  <c r="J86" i="94"/>
  <c r="L86" i="94" s="1"/>
  <c r="I86" i="94"/>
  <c r="G86" i="94"/>
  <c r="F86" i="94"/>
  <c r="E86" i="94"/>
  <c r="D86" i="94"/>
  <c r="C86" i="94"/>
  <c r="A86" i="94"/>
  <c r="N81" i="94"/>
  <c r="J81" i="94"/>
  <c r="L81" i="94" s="1"/>
  <c r="I81" i="94"/>
  <c r="G81" i="94"/>
  <c r="F81" i="94"/>
  <c r="E81" i="94"/>
  <c r="D81" i="94"/>
  <c r="C81" i="94"/>
  <c r="N80" i="94"/>
  <c r="J80" i="94"/>
  <c r="L80" i="94" s="1"/>
  <c r="I80" i="94"/>
  <c r="G80" i="94"/>
  <c r="F80" i="94"/>
  <c r="E80" i="94"/>
  <c r="D80" i="94"/>
  <c r="C80" i="94"/>
  <c r="N79" i="94"/>
  <c r="J79" i="94"/>
  <c r="L79" i="94" s="1"/>
  <c r="I79" i="94"/>
  <c r="G79" i="94"/>
  <c r="F79" i="94"/>
  <c r="E79" i="94"/>
  <c r="D79" i="94"/>
  <c r="C79" i="94"/>
  <c r="A79" i="94"/>
  <c r="N83" i="94"/>
  <c r="J83" i="94"/>
  <c r="L83" i="94" s="1"/>
  <c r="I83" i="94"/>
  <c r="G83" i="94"/>
  <c r="F83" i="94"/>
  <c r="E83" i="94"/>
  <c r="D83" i="94"/>
  <c r="C83" i="94"/>
  <c r="A83" i="94"/>
  <c r="N52" i="94"/>
  <c r="J52" i="94"/>
  <c r="L52" i="94" s="1"/>
  <c r="I52" i="94"/>
  <c r="G52" i="94"/>
  <c r="F52" i="94"/>
  <c r="E52" i="94"/>
  <c r="D52" i="94"/>
  <c r="C52" i="94"/>
  <c r="N54" i="94"/>
  <c r="J54" i="94"/>
  <c r="L54" i="94" s="1"/>
  <c r="I54" i="94"/>
  <c r="G54" i="94"/>
  <c r="F54" i="94"/>
  <c r="E54" i="94"/>
  <c r="D54" i="94"/>
  <c r="C54" i="94"/>
  <c r="N56" i="94"/>
  <c r="J56" i="94"/>
  <c r="L56" i="94" s="1"/>
  <c r="I56" i="94"/>
  <c r="G56" i="94"/>
  <c r="F56" i="94"/>
  <c r="E56" i="94"/>
  <c r="D56" i="94"/>
  <c r="C56" i="94"/>
  <c r="A56" i="94"/>
  <c r="N69" i="94"/>
  <c r="J69" i="94"/>
  <c r="L69" i="94" s="1"/>
  <c r="I69" i="94"/>
  <c r="G69" i="94"/>
  <c r="F69" i="94"/>
  <c r="E69" i="94"/>
  <c r="D69" i="94"/>
  <c r="C69" i="94"/>
  <c r="A69" i="94"/>
  <c r="N60" i="94"/>
  <c r="J60" i="94"/>
  <c r="L60" i="94" s="1"/>
  <c r="I60" i="94"/>
  <c r="G60" i="94"/>
  <c r="F60" i="94"/>
  <c r="E60" i="94"/>
  <c r="D60" i="94"/>
  <c r="C60" i="94"/>
  <c r="N48" i="94"/>
  <c r="J48" i="94"/>
  <c r="L48" i="94" s="1"/>
  <c r="I48" i="94"/>
  <c r="G48" i="94"/>
  <c r="F48" i="94"/>
  <c r="E48" i="94"/>
  <c r="D48" i="94"/>
  <c r="C48" i="94"/>
  <c r="N21" i="94"/>
  <c r="J21" i="94"/>
  <c r="L21" i="94" s="1"/>
  <c r="I21" i="94"/>
  <c r="G21" i="94"/>
  <c r="F21" i="94"/>
  <c r="E21" i="94"/>
  <c r="D21" i="94"/>
  <c r="C21" i="94"/>
  <c r="A21" i="94"/>
  <c r="N31" i="94"/>
  <c r="J31" i="94"/>
  <c r="L31" i="94" s="1"/>
  <c r="I31" i="94"/>
  <c r="G31" i="94"/>
  <c r="F31" i="94"/>
  <c r="E31" i="94"/>
  <c r="D31" i="94"/>
  <c r="C31" i="94"/>
  <c r="A31" i="94"/>
  <c r="N44" i="94"/>
  <c r="J44" i="94"/>
  <c r="L44" i="94" s="1"/>
  <c r="I44" i="94"/>
  <c r="G44" i="94"/>
  <c r="F44" i="94"/>
  <c r="E44" i="94"/>
  <c r="D44" i="94"/>
  <c r="C44" i="94"/>
  <c r="A44" i="94"/>
  <c r="N50" i="94"/>
  <c r="J50" i="94"/>
  <c r="L50" i="94" s="1"/>
  <c r="I50" i="94"/>
  <c r="G50" i="94"/>
  <c r="F50" i="94"/>
  <c r="E50" i="94"/>
  <c r="D50" i="94"/>
  <c r="C50" i="94"/>
  <c r="A50" i="94"/>
  <c r="N51" i="94"/>
  <c r="J51" i="94"/>
  <c r="L51" i="94" s="1"/>
  <c r="I51" i="94"/>
  <c r="G51" i="94"/>
  <c r="F51" i="94"/>
  <c r="E51" i="94"/>
  <c r="D51" i="94"/>
  <c r="C51" i="94"/>
  <c r="N26" i="94"/>
  <c r="J26" i="94"/>
  <c r="L26" i="94" s="1"/>
  <c r="I26" i="94"/>
  <c r="G26" i="94"/>
  <c r="F26" i="94"/>
  <c r="E26" i="94"/>
  <c r="D26" i="94"/>
  <c r="C26" i="94"/>
  <c r="N35" i="94"/>
  <c r="J35" i="94"/>
  <c r="L35" i="94" s="1"/>
  <c r="I35" i="94"/>
  <c r="G35" i="94"/>
  <c r="F35" i="94"/>
  <c r="E35" i="94"/>
  <c r="D35" i="94"/>
  <c r="C35" i="94"/>
  <c r="A35" i="94"/>
  <c r="N45" i="94"/>
  <c r="J45" i="94"/>
  <c r="L45" i="94" s="1"/>
  <c r="I45" i="94"/>
  <c r="G45" i="94"/>
  <c r="F45" i="94"/>
  <c r="E45" i="94"/>
  <c r="D45" i="94"/>
  <c r="C45" i="94"/>
  <c r="A45" i="94"/>
  <c r="N78" i="94"/>
  <c r="L78" i="94"/>
  <c r="I78" i="94"/>
  <c r="G78" i="94"/>
  <c r="F78" i="94"/>
  <c r="E78" i="94"/>
  <c r="D78" i="94"/>
  <c r="C78" i="94"/>
  <c r="N77" i="94"/>
  <c r="L77" i="94"/>
  <c r="I77" i="94"/>
  <c r="G77" i="94"/>
  <c r="F77" i="94"/>
  <c r="E77" i="94"/>
  <c r="D77" i="94"/>
  <c r="C77" i="94"/>
  <c r="N65" i="94"/>
  <c r="J65" i="94"/>
  <c r="L65" i="94" s="1"/>
  <c r="I65" i="94"/>
  <c r="G65" i="94"/>
  <c r="F65" i="94"/>
  <c r="E65" i="94"/>
  <c r="D65" i="94"/>
  <c r="C65" i="94"/>
  <c r="N30" i="94"/>
  <c r="J30" i="94"/>
  <c r="L30" i="94" s="1"/>
  <c r="I30" i="94"/>
  <c r="G30" i="94"/>
  <c r="F30" i="94"/>
  <c r="E30" i="94"/>
  <c r="D30" i="94"/>
  <c r="C30" i="94"/>
  <c r="N49" i="94"/>
  <c r="J49" i="94"/>
  <c r="L49" i="94" s="1"/>
  <c r="I49" i="94"/>
  <c r="G49" i="94"/>
  <c r="F49" i="94"/>
  <c r="E49" i="94"/>
  <c r="D49" i="94"/>
  <c r="C49" i="94"/>
  <c r="A49" i="94"/>
  <c r="N67" i="94"/>
  <c r="J67" i="94"/>
  <c r="L67" i="94" s="1"/>
  <c r="I67" i="94"/>
  <c r="G67" i="94"/>
  <c r="F67" i="94"/>
  <c r="E67" i="94"/>
  <c r="D67" i="94"/>
  <c r="C67" i="94"/>
  <c r="A67" i="94"/>
  <c r="N71" i="94"/>
  <c r="L71" i="94"/>
  <c r="I71" i="94"/>
  <c r="G71" i="94"/>
  <c r="F71" i="94"/>
  <c r="E71" i="94"/>
  <c r="D71" i="94"/>
  <c r="C71" i="94"/>
  <c r="N41" i="94"/>
  <c r="J41" i="94"/>
  <c r="L41" i="94" s="1"/>
  <c r="I41" i="94"/>
  <c r="G41" i="94"/>
  <c r="F41" i="94"/>
  <c r="E41" i="94"/>
  <c r="D41" i="94"/>
  <c r="C41" i="94"/>
  <c r="N59" i="94"/>
  <c r="J59" i="94"/>
  <c r="L59" i="94" s="1"/>
  <c r="I59" i="94"/>
  <c r="G59" i="94"/>
  <c r="F59" i="94"/>
  <c r="E59" i="94"/>
  <c r="D59" i="94"/>
  <c r="C59" i="94"/>
  <c r="N39" i="94"/>
  <c r="J39" i="94"/>
  <c r="L39" i="94" s="1"/>
  <c r="I39" i="94"/>
  <c r="G39" i="94"/>
  <c r="F39" i="94"/>
  <c r="E39" i="94"/>
  <c r="D39" i="94"/>
  <c r="C39" i="94"/>
  <c r="A39" i="94"/>
  <c r="N43" i="94"/>
  <c r="J43" i="94"/>
  <c r="L43" i="94" s="1"/>
  <c r="I43" i="94"/>
  <c r="G43" i="94"/>
  <c r="F43" i="94"/>
  <c r="E43" i="94"/>
  <c r="D43" i="94"/>
  <c r="C43" i="94"/>
  <c r="A43" i="94"/>
  <c r="N53" i="94"/>
  <c r="J53" i="94"/>
  <c r="L53" i="94" s="1"/>
  <c r="I53" i="94"/>
  <c r="G53" i="94"/>
  <c r="F53" i="94"/>
  <c r="E53" i="94"/>
  <c r="D53" i="94"/>
  <c r="C53" i="94"/>
  <c r="A53" i="94"/>
  <c r="N63" i="94"/>
  <c r="J63" i="94"/>
  <c r="L63" i="94" s="1"/>
  <c r="I63" i="94"/>
  <c r="G63" i="94"/>
  <c r="F63" i="94"/>
  <c r="E63" i="94"/>
  <c r="D63" i="94"/>
  <c r="C63" i="94"/>
  <c r="A63" i="94"/>
  <c r="N20" i="94"/>
  <c r="J20" i="94"/>
  <c r="L20" i="94" s="1"/>
  <c r="I20" i="94"/>
  <c r="G20" i="94"/>
  <c r="F20" i="94"/>
  <c r="E20" i="94"/>
  <c r="D20" i="94"/>
  <c r="C20" i="94"/>
  <c r="N18" i="94"/>
  <c r="J18" i="94"/>
  <c r="L18" i="94" s="1"/>
  <c r="I18" i="94"/>
  <c r="G18" i="94"/>
  <c r="F18" i="94"/>
  <c r="E18" i="94"/>
  <c r="D18" i="94"/>
  <c r="C18" i="94"/>
  <c r="N16" i="94"/>
  <c r="J16" i="94"/>
  <c r="L16" i="94" s="1"/>
  <c r="I16" i="94"/>
  <c r="G16" i="94"/>
  <c r="F16" i="94"/>
  <c r="E16" i="94"/>
  <c r="D16" i="94"/>
  <c r="C16" i="94"/>
  <c r="A16" i="94"/>
  <c r="N42" i="94"/>
  <c r="J42" i="94"/>
  <c r="L42" i="94" s="1"/>
  <c r="I42" i="94"/>
  <c r="G42" i="94"/>
  <c r="F42" i="94"/>
  <c r="E42" i="94"/>
  <c r="D42" i="94"/>
  <c r="C42" i="94"/>
  <c r="A42" i="94"/>
  <c r="N76" i="94"/>
  <c r="L76" i="94"/>
  <c r="I76" i="94"/>
  <c r="G76" i="94"/>
  <c r="F76" i="94"/>
  <c r="E76" i="94"/>
  <c r="D76" i="94"/>
  <c r="C76" i="94"/>
  <c r="N68" i="94"/>
  <c r="J68" i="94"/>
  <c r="L68" i="94" s="1"/>
  <c r="I68" i="94"/>
  <c r="G68" i="94"/>
  <c r="F68" i="94"/>
  <c r="E68" i="94"/>
  <c r="D68" i="94"/>
  <c r="C68" i="94"/>
  <c r="A68" i="94"/>
  <c r="F17" i="45" l="1"/>
  <c r="F14" i="45"/>
  <c r="F23" i="45"/>
  <c r="F24" i="45"/>
  <c r="F20" i="45"/>
  <c r="F19" i="45"/>
  <c r="F16" i="45"/>
  <c r="F15" i="45"/>
  <c r="F18" i="45"/>
  <c r="J17" i="96"/>
  <c r="J21" i="96"/>
  <c r="J25" i="96"/>
  <c r="J14" i="96"/>
  <c r="J26" i="96"/>
  <c r="J15" i="96"/>
  <c r="J23" i="96"/>
  <c r="J22" i="96"/>
  <c r="J20" i="96"/>
  <c r="J19" i="96"/>
  <c r="J16" i="96"/>
  <c r="J18" i="96"/>
  <c r="J27" i="96"/>
  <c r="D18" i="96"/>
  <c r="E18" i="96"/>
  <c r="F18" i="96"/>
  <c r="G18" i="96"/>
  <c r="H18" i="96"/>
  <c r="L10" i="96"/>
  <c r="L9" i="96"/>
  <c r="D9" i="96"/>
  <c r="K6" i="94"/>
  <c r="K5" i="94"/>
  <c r="C4" i="94"/>
  <c r="C59" i="95"/>
  <c r="D59" i="95"/>
  <c r="E59" i="95"/>
  <c r="F59" i="95"/>
  <c r="G59" i="95"/>
  <c r="I59" i="95"/>
  <c r="I57" i="95"/>
  <c r="I55" i="95"/>
  <c r="N27" i="94"/>
  <c r="J27" i="94"/>
  <c r="L27" i="94" s="1"/>
  <c r="I27" i="94"/>
  <c r="G27" i="94"/>
  <c r="F27" i="94"/>
  <c r="E27" i="94"/>
  <c r="D27" i="94"/>
  <c r="C27" i="94"/>
  <c r="N12" i="94"/>
  <c r="J12" i="94"/>
  <c r="L12" i="94" s="1"/>
  <c r="I12" i="94"/>
  <c r="G12" i="94"/>
  <c r="F12" i="94"/>
  <c r="E12" i="94"/>
  <c r="D12" i="94"/>
  <c r="C12" i="94"/>
  <c r="N11" i="94"/>
  <c r="J11" i="94"/>
  <c r="L11" i="94" s="1"/>
  <c r="I11" i="94"/>
  <c r="G11" i="94"/>
  <c r="F11" i="94"/>
  <c r="E11" i="94"/>
  <c r="D11" i="94"/>
  <c r="C11" i="94"/>
  <c r="A11" i="94"/>
  <c r="N37" i="94"/>
  <c r="J37" i="94"/>
  <c r="L37" i="94" s="1"/>
  <c r="I37" i="94"/>
  <c r="G37" i="94"/>
  <c r="F37" i="94"/>
  <c r="E37" i="94"/>
  <c r="D37" i="94"/>
  <c r="C37" i="94"/>
  <c r="A37" i="94"/>
  <c r="N75" i="94"/>
  <c r="L75" i="94"/>
  <c r="I75" i="94"/>
  <c r="G75" i="94"/>
  <c r="F75" i="94"/>
  <c r="E75" i="94"/>
  <c r="D75" i="94"/>
  <c r="C75" i="94"/>
  <c r="N62" i="94"/>
  <c r="J62" i="94"/>
  <c r="L62" i="94" s="1"/>
  <c r="I62" i="94"/>
  <c r="G62" i="94"/>
  <c r="F62" i="94"/>
  <c r="E62" i="94"/>
  <c r="D62" i="94"/>
  <c r="C62" i="94"/>
  <c r="A62" i="94"/>
  <c r="N15" i="94"/>
  <c r="J15" i="94"/>
  <c r="L15" i="94" s="1"/>
  <c r="I15" i="94"/>
  <c r="G15" i="94"/>
  <c r="F15" i="94"/>
  <c r="E15" i="94"/>
  <c r="D15" i="94"/>
  <c r="C15" i="94"/>
  <c r="N10" i="94"/>
  <c r="J10" i="94"/>
  <c r="L10" i="94" s="1"/>
  <c r="I10" i="94"/>
  <c r="G10" i="94"/>
  <c r="F10" i="94"/>
  <c r="E10" i="94"/>
  <c r="D10" i="94"/>
  <c r="C10" i="94"/>
  <c r="N74" i="94"/>
  <c r="L74" i="94"/>
  <c r="I74" i="94"/>
  <c r="G74" i="94"/>
  <c r="F74" i="94"/>
  <c r="E74" i="94"/>
  <c r="D74" i="94"/>
  <c r="C74" i="94"/>
  <c r="N29" i="94"/>
  <c r="J29" i="94"/>
  <c r="L29" i="94" s="1"/>
  <c r="I29" i="94"/>
  <c r="G29" i="94"/>
  <c r="F29" i="94"/>
  <c r="E29" i="94"/>
  <c r="D29" i="94"/>
  <c r="C29" i="94"/>
  <c r="A29" i="94"/>
  <c r="N64" i="94"/>
  <c r="J64" i="94"/>
  <c r="L64" i="94" s="1"/>
  <c r="I64" i="94"/>
  <c r="G64" i="94"/>
  <c r="F64" i="94"/>
  <c r="E64" i="94"/>
  <c r="D64" i="94"/>
  <c r="C64" i="94"/>
  <c r="A64" i="94"/>
  <c r="N36" i="94"/>
  <c r="J36" i="94"/>
  <c r="L36" i="94" s="1"/>
  <c r="I36" i="94"/>
  <c r="G36" i="94"/>
  <c r="F36" i="94"/>
  <c r="E36" i="94"/>
  <c r="D36" i="94"/>
  <c r="C36" i="94"/>
  <c r="N38" i="94"/>
  <c r="J38" i="94"/>
  <c r="L38" i="94" s="1"/>
  <c r="I38" i="94"/>
  <c r="G38" i="94"/>
  <c r="F38" i="94"/>
  <c r="E38" i="94"/>
  <c r="D38" i="94"/>
  <c r="C38" i="94"/>
  <c r="N24" i="94"/>
  <c r="J24" i="94"/>
  <c r="L24" i="94" s="1"/>
  <c r="I24" i="94"/>
  <c r="G24" i="94"/>
  <c r="F24" i="94"/>
  <c r="E24" i="94"/>
  <c r="D24" i="94"/>
  <c r="C24" i="94"/>
  <c r="A24" i="94"/>
  <c r="N34" i="94"/>
  <c r="J34" i="94"/>
  <c r="L34" i="94" s="1"/>
  <c r="I34" i="94"/>
  <c r="G34" i="94"/>
  <c r="F34" i="94"/>
  <c r="E34" i="94"/>
  <c r="D34" i="94"/>
  <c r="C34" i="94"/>
  <c r="A34" i="94"/>
  <c r="N57" i="94"/>
  <c r="J57" i="94"/>
  <c r="L57" i="94" s="1"/>
  <c r="I57" i="94"/>
  <c r="G57" i="94"/>
  <c r="F57" i="94"/>
  <c r="E57" i="94"/>
  <c r="D57" i="94"/>
  <c r="C57" i="94"/>
  <c r="A57" i="94"/>
  <c r="N66" i="94"/>
  <c r="J66" i="94"/>
  <c r="L66" i="94" s="1"/>
  <c r="I66" i="94"/>
  <c r="G66" i="94"/>
  <c r="F66" i="94"/>
  <c r="E66" i="94"/>
  <c r="D66" i="94"/>
  <c r="C66" i="94"/>
  <c r="A66" i="94"/>
  <c r="N22" i="94"/>
  <c r="J22" i="94"/>
  <c r="L22" i="94" s="1"/>
  <c r="I22" i="94"/>
  <c r="G22" i="94"/>
  <c r="F22" i="94"/>
  <c r="E22" i="94"/>
  <c r="D22" i="94"/>
  <c r="C22" i="94"/>
  <c r="N17" i="94"/>
  <c r="J17" i="94"/>
  <c r="L17" i="94" s="1"/>
  <c r="I17" i="94"/>
  <c r="G17" i="94"/>
  <c r="F17" i="94"/>
  <c r="E17" i="94"/>
  <c r="D17" i="94"/>
  <c r="C17" i="94"/>
  <c r="N13" i="94"/>
  <c r="J13" i="94"/>
  <c r="L13" i="94" s="1"/>
  <c r="I13" i="94"/>
  <c r="G13" i="94"/>
  <c r="F13" i="94"/>
  <c r="E13" i="94"/>
  <c r="D13" i="94"/>
  <c r="C13" i="94"/>
  <c r="A13" i="94"/>
  <c r="N25" i="94"/>
  <c r="J25" i="94"/>
  <c r="L25" i="94" s="1"/>
  <c r="I25" i="94"/>
  <c r="G25" i="94"/>
  <c r="F25" i="94"/>
  <c r="E25" i="94"/>
  <c r="D25" i="94"/>
  <c r="C25" i="94"/>
  <c r="A25" i="94"/>
  <c r="N61" i="94"/>
  <c r="J61" i="94"/>
  <c r="L61" i="94" s="1"/>
  <c r="I61" i="94"/>
  <c r="G61" i="94"/>
  <c r="F61" i="94"/>
  <c r="E61" i="94"/>
  <c r="D61" i="94"/>
  <c r="C61" i="94"/>
  <c r="A61" i="94"/>
  <c r="N58" i="94"/>
  <c r="J58" i="94"/>
  <c r="L58" i="94" s="1"/>
  <c r="I58" i="94"/>
  <c r="G58" i="94"/>
  <c r="F58" i="94"/>
  <c r="E58" i="94"/>
  <c r="D58" i="94"/>
  <c r="C58" i="94"/>
  <c r="A58" i="94"/>
  <c r="AC31" i="96"/>
  <c r="U31" i="96"/>
  <c r="R31" i="96"/>
  <c r="T31" i="96" s="1"/>
  <c r="Q31" i="96"/>
  <c r="P31" i="96"/>
  <c r="O31" i="96"/>
  <c r="M31" i="96"/>
  <c r="L31" i="96"/>
  <c r="K31" i="96"/>
  <c r="G31" i="96"/>
  <c r="F31" i="96"/>
  <c r="E31" i="96"/>
  <c r="D31" i="96"/>
  <c r="A31" i="96"/>
  <c r="AC30" i="96"/>
  <c r="U30" i="96"/>
  <c r="R30" i="96"/>
  <c r="S24" i="96" s="1"/>
  <c r="C24" i="96" s="1"/>
  <c r="Q30" i="96"/>
  <c r="P30" i="96"/>
  <c r="O30" i="96"/>
  <c r="M30" i="96"/>
  <c r="L30" i="96"/>
  <c r="K30" i="96"/>
  <c r="G30" i="96"/>
  <c r="F30" i="96"/>
  <c r="E30" i="96"/>
  <c r="D30" i="96"/>
  <c r="A30" i="96"/>
  <c r="AC18" i="96"/>
  <c r="R18" i="96"/>
  <c r="T18" i="96" s="1"/>
  <c r="Q18" i="96"/>
  <c r="P18" i="96"/>
  <c r="O18" i="96"/>
  <c r="M18" i="96"/>
  <c r="L18" i="96"/>
  <c r="K18" i="96"/>
  <c r="A18" i="96"/>
  <c r="AC16" i="96"/>
  <c r="U16" i="96"/>
  <c r="R16" i="96"/>
  <c r="Q16" i="96"/>
  <c r="P16" i="96"/>
  <c r="O16" i="96"/>
  <c r="M16" i="96"/>
  <c r="L16" i="96"/>
  <c r="K16" i="96"/>
  <c r="H16" i="96"/>
  <c r="G16" i="96"/>
  <c r="F16" i="96"/>
  <c r="E16" i="96"/>
  <c r="D16" i="96"/>
  <c r="A16" i="96"/>
  <c r="AC19" i="96"/>
  <c r="U19" i="96"/>
  <c r="R19" i="96"/>
  <c r="T19" i="96" s="1"/>
  <c r="Q19" i="96"/>
  <c r="P19" i="96"/>
  <c r="O19" i="96"/>
  <c r="M19" i="96"/>
  <c r="L19" i="96"/>
  <c r="K19" i="96"/>
  <c r="H19" i="96"/>
  <c r="G19" i="96"/>
  <c r="F19" i="96"/>
  <c r="E19" i="96"/>
  <c r="D19" i="96"/>
  <c r="A19" i="96"/>
  <c r="AC20" i="96"/>
  <c r="U20" i="96"/>
  <c r="R20" i="96"/>
  <c r="Q20" i="96"/>
  <c r="P20" i="96"/>
  <c r="O20" i="96"/>
  <c r="M20" i="96"/>
  <c r="L20" i="96"/>
  <c r="K20" i="96"/>
  <c r="H20" i="96"/>
  <c r="G20" i="96"/>
  <c r="F20" i="96"/>
  <c r="E20" i="96"/>
  <c r="D20" i="96"/>
  <c r="A20" i="96"/>
  <c r="AC22" i="96"/>
  <c r="U22" i="96"/>
  <c r="R22" i="96"/>
  <c r="T22" i="96" s="1"/>
  <c r="Q22" i="96"/>
  <c r="P22" i="96"/>
  <c r="O22" i="96"/>
  <c r="M22" i="96"/>
  <c r="L22" i="96"/>
  <c r="K22" i="96"/>
  <c r="H22" i="96"/>
  <c r="G22" i="96"/>
  <c r="F22" i="96"/>
  <c r="E22" i="96"/>
  <c r="D22" i="96"/>
  <c r="A22" i="96"/>
  <c r="AC23" i="96"/>
  <c r="U23" i="96"/>
  <c r="R23" i="96"/>
  <c r="Q23" i="96"/>
  <c r="P23" i="96"/>
  <c r="O23" i="96"/>
  <c r="M23" i="96"/>
  <c r="L23" i="96"/>
  <c r="K23" i="96"/>
  <c r="H23" i="96"/>
  <c r="G23" i="96"/>
  <c r="F23" i="96"/>
  <c r="E23" i="96"/>
  <c r="D23" i="96"/>
  <c r="A23" i="96"/>
  <c r="AC15" i="96"/>
  <c r="U15" i="96"/>
  <c r="R15" i="96"/>
  <c r="T15" i="96" s="1"/>
  <c r="Q15" i="96"/>
  <c r="P15" i="96"/>
  <c r="O15" i="96"/>
  <c r="M15" i="96"/>
  <c r="L15" i="96"/>
  <c r="K15" i="96"/>
  <c r="H15" i="96"/>
  <c r="G15" i="96"/>
  <c r="F15" i="96"/>
  <c r="E15" i="96"/>
  <c r="D15" i="96"/>
  <c r="A15" i="96"/>
  <c r="AC26" i="96"/>
  <c r="U26" i="96"/>
  <c r="Q26" i="96"/>
  <c r="P26" i="96"/>
  <c r="O26" i="96"/>
  <c r="M26" i="96"/>
  <c r="L26" i="96"/>
  <c r="K26" i="96"/>
  <c r="H26" i="96"/>
  <c r="G26" i="96"/>
  <c r="F26" i="96"/>
  <c r="E26" i="96"/>
  <c r="D26" i="96"/>
  <c r="A26" i="96"/>
  <c r="AC14" i="96"/>
  <c r="U14" i="96"/>
  <c r="R14" i="96"/>
  <c r="T14" i="96" s="1"/>
  <c r="Q14" i="96"/>
  <c r="P14" i="96"/>
  <c r="O14" i="96"/>
  <c r="M14" i="96"/>
  <c r="L14" i="96"/>
  <c r="K14" i="96"/>
  <c r="H14" i="96"/>
  <c r="G14" i="96"/>
  <c r="F14" i="96"/>
  <c r="E14" i="96"/>
  <c r="D14" i="96"/>
  <c r="A14" i="96"/>
  <c r="AC25" i="96"/>
  <c r="U25" i="96"/>
  <c r="Q25" i="96"/>
  <c r="P25" i="96"/>
  <c r="O25" i="96"/>
  <c r="M25" i="96"/>
  <c r="L25" i="96"/>
  <c r="K25" i="96"/>
  <c r="H25" i="96"/>
  <c r="G25" i="96"/>
  <c r="F25" i="96"/>
  <c r="E25" i="96"/>
  <c r="D25" i="96"/>
  <c r="A25" i="96"/>
  <c r="AC21" i="96"/>
  <c r="U21" i="96"/>
  <c r="R21" i="96"/>
  <c r="T21" i="96" s="1"/>
  <c r="Q21" i="96"/>
  <c r="P21" i="96"/>
  <c r="O21" i="96"/>
  <c r="M21" i="96"/>
  <c r="L21" i="96"/>
  <c r="K21" i="96"/>
  <c r="H21" i="96"/>
  <c r="G21" i="96"/>
  <c r="F21" i="96"/>
  <c r="E21" i="96"/>
  <c r="D21" i="96"/>
  <c r="A21" i="96"/>
  <c r="AC17" i="96"/>
  <c r="U17" i="96"/>
  <c r="R17" i="96"/>
  <c r="T17" i="96" s="1"/>
  <c r="Q17" i="96"/>
  <c r="P17" i="96"/>
  <c r="O17" i="96"/>
  <c r="M17" i="96"/>
  <c r="L17" i="96"/>
  <c r="K17" i="96"/>
  <c r="H17" i="96"/>
  <c r="G17" i="96"/>
  <c r="F17" i="96"/>
  <c r="E17" i="96"/>
  <c r="D17" i="96"/>
  <c r="A17" i="96"/>
  <c r="AC27" i="96"/>
  <c r="U27" i="96"/>
  <c r="S27" i="96"/>
  <c r="C27" i="96" s="1"/>
  <c r="Q27" i="96"/>
  <c r="P27" i="96"/>
  <c r="O27" i="96"/>
  <c r="M27" i="96"/>
  <c r="L27" i="96"/>
  <c r="K27" i="96"/>
  <c r="H27" i="96"/>
  <c r="G27" i="96"/>
  <c r="F27" i="96"/>
  <c r="E27" i="96"/>
  <c r="D27" i="96"/>
  <c r="A27" i="96"/>
  <c r="R11" i="96"/>
  <c r="L11" i="96"/>
  <c r="R10" i="96"/>
  <c r="P10" i="96"/>
  <c r="K10" i="96"/>
  <c r="D10" i="96"/>
  <c r="R9" i="96"/>
  <c r="P9" i="96"/>
  <c r="K9" i="96"/>
  <c r="P8" i="96"/>
  <c r="K8" i="96"/>
  <c r="D7" i="96"/>
  <c r="D6" i="96"/>
  <c r="J18" i="54"/>
  <c r="J16" i="54"/>
  <c r="J19" i="54"/>
  <c r="J14" i="54"/>
  <c r="J23" i="54"/>
  <c r="J17" i="54"/>
  <c r="J25" i="54"/>
  <c r="J21" i="54"/>
  <c r="J22" i="54"/>
  <c r="J26" i="54"/>
  <c r="J20" i="54"/>
  <c r="J27" i="54"/>
  <c r="J24" i="54"/>
  <c r="J28" i="54"/>
  <c r="J15" i="54"/>
  <c r="C26" i="45"/>
  <c r="D26" i="45"/>
  <c r="E26" i="45"/>
  <c r="J58" i="95"/>
  <c r="L58" i="95" s="1"/>
  <c r="I58" i="95"/>
  <c r="N54" i="95"/>
  <c r="J54" i="95"/>
  <c r="L54" i="95" s="1"/>
  <c r="I54" i="95"/>
  <c r="G54" i="95"/>
  <c r="F54" i="95"/>
  <c r="E54" i="95"/>
  <c r="D54" i="95"/>
  <c r="C54" i="95"/>
  <c r="N55" i="95"/>
  <c r="J55" i="95"/>
  <c r="L55" i="95" s="1"/>
  <c r="G55" i="95"/>
  <c r="F55" i="95"/>
  <c r="E55" i="95"/>
  <c r="D55" i="95"/>
  <c r="C55" i="95"/>
  <c r="N57" i="95"/>
  <c r="J57" i="95"/>
  <c r="L57" i="95" s="1"/>
  <c r="G57" i="95"/>
  <c r="F57" i="95"/>
  <c r="E57" i="95"/>
  <c r="D57" i="95"/>
  <c r="C57" i="95"/>
  <c r="A57" i="95"/>
  <c r="N59" i="95"/>
  <c r="J59" i="95"/>
  <c r="L59" i="95" s="1"/>
  <c r="A59" i="95"/>
  <c r="N56" i="95"/>
  <c r="J56" i="95"/>
  <c r="L56" i="95" s="1"/>
  <c r="I56" i="95"/>
  <c r="G56" i="95"/>
  <c r="F56" i="95"/>
  <c r="E56" i="95"/>
  <c r="D56" i="95"/>
  <c r="C56" i="95"/>
  <c r="A56" i="95"/>
  <c r="N24" i="95"/>
  <c r="J24" i="95"/>
  <c r="L24" i="95" s="1"/>
  <c r="I24" i="95"/>
  <c r="G24" i="95"/>
  <c r="F24" i="95"/>
  <c r="E24" i="95"/>
  <c r="D24" i="95"/>
  <c r="C24" i="95"/>
  <c r="N42" i="95"/>
  <c r="J42" i="95"/>
  <c r="L42" i="95" s="1"/>
  <c r="I42" i="95"/>
  <c r="G42" i="95"/>
  <c r="F42" i="95"/>
  <c r="E42" i="95"/>
  <c r="D42" i="95"/>
  <c r="C42" i="95"/>
  <c r="N17" i="95"/>
  <c r="I17" i="95"/>
  <c r="G17" i="95"/>
  <c r="F17" i="95"/>
  <c r="E17" i="95"/>
  <c r="D17" i="95"/>
  <c r="C17" i="95"/>
  <c r="A17" i="95"/>
  <c r="N45" i="95"/>
  <c r="J45" i="95"/>
  <c r="L45" i="95" s="1"/>
  <c r="I45" i="95"/>
  <c r="G45" i="95"/>
  <c r="F45" i="95"/>
  <c r="E45" i="95"/>
  <c r="D45" i="95"/>
  <c r="C45" i="95"/>
  <c r="A45" i="95"/>
  <c r="N41" i="95"/>
  <c r="J41" i="95"/>
  <c r="L41" i="95" s="1"/>
  <c r="I41" i="95"/>
  <c r="G41" i="95"/>
  <c r="F41" i="95"/>
  <c r="E41" i="95"/>
  <c r="D41" i="95"/>
  <c r="C41" i="95"/>
  <c r="A41" i="95"/>
  <c r="N33" i="95"/>
  <c r="J33" i="95"/>
  <c r="L33" i="95" s="1"/>
  <c r="I33" i="95"/>
  <c r="G33" i="95"/>
  <c r="F33" i="95"/>
  <c r="E33" i="95"/>
  <c r="D33" i="95"/>
  <c r="C33" i="95"/>
  <c r="N39" i="95"/>
  <c r="J39" i="95"/>
  <c r="L39" i="95" s="1"/>
  <c r="I39" i="95"/>
  <c r="G39" i="95"/>
  <c r="F39" i="95"/>
  <c r="E39" i="95"/>
  <c r="D39" i="95"/>
  <c r="C39" i="95"/>
  <c r="N14" i="95"/>
  <c r="I14" i="95"/>
  <c r="G14" i="95"/>
  <c r="F14" i="95"/>
  <c r="E14" i="95"/>
  <c r="D14" i="95"/>
  <c r="C14" i="95"/>
  <c r="N11" i="95"/>
  <c r="I11" i="95"/>
  <c r="G11" i="95"/>
  <c r="F11" i="95"/>
  <c r="E11" i="95"/>
  <c r="D11" i="95"/>
  <c r="C11" i="95"/>
  <c r="N12" i="95"/>
  <c r="I12" i="95"/>
  <c r="G12" i="95"/>
  <c r="F12" i="95"/>
  <c r="E12" i="95"/>
  <c r="D12" i="95"/>
  <c r="C12" i="95"/>
  <c r="A12" i="95"/>
  <c r="N30" i="95"/>
  <c r="J30" i="95"/>
  <c r="L30" i="95" s="1"/>
  <c r="I30" i="95"/>
  <c r="G30" i="95"/>
  <c r="F30" i="95"/>
  <c r="E30" i="95"/>
  <c r="D30" i="95"/>
  <c r="C30" i="95"/>
  <c r="A30" i="95"/>
  <c r="N35" i="95"/>
  <c r="J35" i="95"/>
  <c r="L35" i="95" s="1"/>
  <c r="I35" i="95"/>
  <c r="G35" i="95"/>
  <c r="F35" i="95"/>
  <c r="E35" i="95"/>
  <c r="D35" i="95"/>
  <c r="C35" i="95"/>
  <c r="A35" i="95"/>
  <c r="N53" i="95"/>
  <c r="L53" i="95"/>
  <c r="I53" i="95"/>
  <c r="G53" i="95"/>
  <c r="F53" i="95"/>
  <c r="E53" i="95"/>
  <c r="D53" i="95"/>
  <c r="C53" i="95"/>
  <c r="A53" i="95"/>
  <c r="N27" i="95"/>
  <c r="J27" i="95"/>
  <c r="L27" i="95" s="1"/>
  <c r="I27" i="95"/>
  <c r="G27" i="95"/>
  <c r="F27" i="95"/>
  <c r="E27" i="95"/>
  <c r="D27" i="95"/>
  <c r="C27" i="95"/>
  <c r="N23" i="95"/>
  <c r="J23" i="95"/>
  <c r="L23" i="95" s="1"/>
  <c r="I23" i="95"/>
  <c r="G23" i="95"/>
  <c r="F23" i="95"/>
  <c r="E23" i="95"/>
  <c r="D23" i="95"/>
  <c r="C23" i="95"/>
  <c r="N13" i="95"/>
  <c r="I13" i="95"/>
  <c r="G13" i="95"/>
  <c r="F13" i="95"/>
  <c r="E13" i="95"/>
  <c r="D13" i="95"/>
  <c r="C13" i="95"/>
  <c r="N52" i="95"/>
  <c r="L52" i="95"/>
  <c r="I52" i="95"/>
  <c r="G52" i="95"/>
  <c r="F52" i="95"/>
  <c r="E52" i="95"/>
  <c r="D52" i="95"/>
  <c r="C52" i="95"/>
  <c r="N26" i="95"/>
  <c r="J26" i="95"/>
  <c r="L26" i="95" s="1"/>
  <c r="I26" i="95"/>
  <c r="G26" i="95"/>
  <c r="F26" i="95"/>
  <c r="E26" i="95"/>
  <c r="D26" i="95"/>
  <c r="C26" i="95"/>
  <c r="A26" i="95"/>
  <c r="N29" i="95"/>
  <c r="J29" i="95"/>
  <c r="L29" i="95" s="1"/>
  <c r="I29" i="95"/>
  <c r="G29" i="95"/>
  <c r="F29" i="95"/>
  <c r="E29" i="95"/>
  <c r="D29" i="95"/>
  <c r="C29" i="95"/>
  <c r="A29" i="95"/>
  <c r="N36" i="95"/>
  <c r="J36" i="95"/>
  <c r="L36" i="95" s="1"/>
  <c r="I36" i="95"/>
  <c r="G36" i="95"/>
  <c r="F36" i="95"/>
  <c r="E36" i="95"/>
  <c r="D36" i="95"/>
  <c r="C36" i="95"/>
  <c r="A36" i="95"/>
  <c r="N43" i="95"/>
  <c r="J43" i="95"/>
  <c r="L43" i="95" s="1"/>
  <c r="I43" i="95"/>
  <c r="G43" i="95"/>
  <c r="F43" i="95"/>
  <c r="E43" i="95"/>
  <c r="D43" i="95"/>
  <c r="C43" i="95"/>
  <c r="A43" i="95"/>
  <c r="N51" i="95"/>
  <c r="L51" i="95"/>
  <c r="I51" i="95"/>
  <c r="G51" i="95"/>
  <c r="F51" i="95"/>
  <c r="E51" i="95"/>
  <c r="D51" i="95"/>
  <c r="C51" i="95"/>
  <c r="N31" i="95"/>
  <c r="J31" i="95"/>
  <c r="L31" i="95" s="1"/>
  <c r="I31" i="95"/>
  <c r="G31" i="95"/>
  <c r="F31" i="95"/>
  <c r="E31" i="95"/>
  <c r="D31" i="95"/>
  <c r="C31" i="95"/>
  <c r="N19" i="95"/>
  <c r="J19" i="95"/>
  <c r="L19" i="95" s="1"/>
  <c r="I19" i="95"/>
  <c r="G19" i="95"/>
  <c r="F19" i="95"/>
  <c r="E19" i="95"/>
  <c r="D19" i="95"/>
  <c r="C19" i="95"/>
  <c r="N20" i="95"/>
  <c r="J20" i="95"/>
  <c r="L20" i="95" s="1"/>
  <c r="I20" i="95"/>
  <c r="G20" i="95"/>
  <c r="F20" i="95"/>
  <c r="E20" i="95"/>
  <c r="D20" i="95"/>
  <c r="C20" i="95"/>
  <c r="N16" i="95"/>
  <c r="I16" i="95"/>
  <c r="G16" i="95"/>
  <c r="F16" i="95"/>
  <c r="E16" i="95"/>
  <c r="D16" i="95"/>
  <c r="C16" i="95"/>
  <c r="A16" i="95"/>
  <c r="N25" i="95"/>
  <c r="J25" i="95"/>
  <c r="L25" i="95" s="1"/>
  <c r="I25" i="95"/>
  <c r="G25" i="95"/>
  <c r="F25" i="95"/>
  <c r="E25" i="95"/>
  <c r="D25" i="95"/>
  <c r="C25" i="95"/>
  <c r="A25" i="95"/>
  <c r="N50" i="95"/>
  <c r="L50" i="95"/>
  <c r="I50" i="95"/>
  <c r="G50" i="95"/>
  <c r="F50" i="95"/>
  <c r="E50" i="95"/>
  <c r="D50" i="95"/>
  <c r="C50" i="95"/>
  <c r="A50" i="95"/>
  <c r="H15" i="54"/>
  <c r="H18" i="54"/>
  <c r="H16" i="54"/>
  <c r="H19" i="54"/>
  <c r="H14" i="54"/>
  <c r="H23" i="54"/>
  <c r="H17" i="54"/>
  <c r="H25" i="54"/>
  <c r="H21" i="54"/>
  <c r="H22" i="54"/>
  <c r="H26" i="54"/>
  <c r="H20" i="54"/>
  <c r="H27" i="54"/>
  <c r="H24" i="54"/>
  <c r="H28" i="54"/>
  <c r="AC30" i="54"/>
  <c r="U30" i="54"/>
  <c r="R30" i="54"/>
  <c r="T30" i="54" s="1"/>
  <c r="Q30" i="54"/>
  <c r="P30" i="54"/>
  <c r="O30" i="54"/>
  <c r="M30" i="54"/>
  <c r="L30" i="54"/>
  <c r="K30" i="54"/>
  <c r="G30" i="54"/>
  <c r="F30" i="54"/>
  <c r="E30" i="54"/>
  <c r="D30" i="54"/>
  <c r="A30" i="54"/>
  <c r="AC29" i="54"/>
  <c r="U29" i="54"/>
  <c r="R29" i="54"/>
  <c r="T29" i="54" s="1"/>
  <c r="Q29" i="54"/>
  <c r="P29" i="54"/>
  <c r="O29" i="54"/>
  <c r="M29" i="54"/>
  <c r="L29" i="54"/>
  <c r="K29" i="54"/>
  <c r="G29" i="54"/>
  <c r="F29" i="54"/>
  <c r="E29" i="54"/>
  <c r="D29" i="54"/>
  <c r="A29" i="54"/>
  <c r="AC14" i="54"/>
  <c r="U14" i="54"/>
  <c r="R14" i="54"/>
  <c r="T14" i="54" s="1"/>
  <c r="Q14" i="54"/>
  <c r="P14" i="54"/>
  <c r="O14" i="54"/>
  <c r="M14" i="54"/>
  <c r="L14" i="54"/>
  <c r="K14" i="54"/>
  <c r="G14" i="54"/>
  <c r="F14" i="54"/>
  <c r="E14" i="54"/>
  <c r="D14" i="54"/>
  <c r="A14" i="54"/>
  <c r="AC26" i="54"/>
  <c r="U26" i="54"/>
  <c r="T26" i="54"/>
  <c r="Q26" i="54"/>
  <c r="P26" i="54"/>
  <c r="O26" i="54"/>
  <c r="M26" i="54"/>
  <c r="L26" i="54"/>
  <c r="K26" i="54"/>
  <c r="G26" i="54"/>
  <c r="F26" i="54"/>
  <c r="E26" i="54"/>
  <c r="D26" i="54"/>
  <c r="A26" i="54"/>
  <c r="AC27" i="54"/>
  <c r="U27" i="54"/>
  <c r="T27" i="54"/>
  <c r="Q27" i="54"/>
  <c r="P27" i="54"/>
  <c r="O27" i="54"/>
  <c r="M27" i="54"/>
  <c r="L27" i="54"/>
  <c r="K27" i="54"/>
  <c r="G27" i="54"/>
  <c r="F27" i="54"/>
  <c r="E27" i="54"/>
  <c r="D27" i="54"/>
  <c r="A27" i="54"/>
  <c r="AC22" i="54"/>
  <c r="U22" i="54"/>
  <c r="R22" i="54"/>
  <c r="T22" i="54" s="1"/>
  <c r="Q22" i="54"/>
  <c r="P22" i="54"/>
  <c r="O22" i="54"/>
  <c r="M22" i="54"/>
  <c r="L22" i="54"/>
  <c r="K22" i="54"/>
  <c r="G22" i="54"/>
  <c r="F22" i="54"/>
  <c r="E22" i="54"/>
  <c r="D22" i="54"/>
  <c r="A22" i="54"/>
  <c r="AC28" i="54"/>
  <c r="U28" i="54"/>
  <c r="Q28" i="54"/>
  <c r="P28" i="54"/>
  <c r="O28" i="54"/>
  <c r="M28" i="54"/>
  <c r="L28" i="54"/>
  <c r="K28" i="54"/>
  <c r="G28" i="54"/>
  <c r="F28" i="54"/>
  <c r="E28" i="54"/>
  <c r="D28" i="54"/>
  <c r="A28" i="54"/>
  <c r="AC25" i="54"/>
  <c r="U25" i="54"/>
  <c r="R25" i="54"/>
  <c r="Q25" i="54"/>
  <c r="P25" i="54"/>
  <c r="O25" i="54"/>
  <c r="M25" i="54"/>
  <c r="L25" i="54"/>
  <c r="K25" i="54"/>
  <c r="G25" i="54"/>
  <c r="F25" i="54"/>
  <c r="E25" i="54"/>
  <c r="A25" i="54"/>
  <c r="AC19" i="54"/>
  <c r="U19" i="54"/>
  <c r="R19" i="54"/>
  <c r="Q19" i="54"/>
  <c r="P19" i="54"/>
  <c r="O19" i="54"/>
  <c r="M19" i="54"/>
  <c r="L19" i="54"/>
  <c r="K19" i="54"/>
  <c r="G19" i="54"/>
  <c r="F19" i="54"/>
  <c r="E19" i="54"/>
  <c r="D19" i="54"/>
  <c r="A19" i="54"/>
  <c r="L10" i="54"/>
  <c r="L9" i="54"/>
  <c r="K7" i="95"/>
  <c r="K5" i="95"/>
  <c r="C4" i="95"/>
  <c r="N22" i="95"/>
  <c r="J22" i="95"/>
  <c r="L22" i="95" s="1"/>
  <c r="I22" i="95"/>
  <c r="G22" i="95"/>
  <c r="F22" i="95"/>
  <c r="E22" i="95"/>
  <c r="D22" i="95"/>
  <c r="C22" i="95"/>
  <c r="N38" i="95"/>
  <c r="J38" i="95"/>
  <c r="L38" i="95" s="1"/>
  <c r="I38" i="95"/>
  <c r="G38" i="95"/>
  <c r="F38" i="95"/>
  <c r="E38" i="95"/>
  <c r="D38" i="95"/>
  <c r="C38" i="95"/>
  <c r="N32" i="95"/>
  <c r="J32" i="95"/>
  <c r="L32" i="95" s="1"/>
  <c r="I32" i="95"/>
  <c r="G32" i="95"/>
  <c r="F32" i="95"/>
  <c r="E32" i="95"/>
  <c r="D32" i="95"/>
  <c r="C32" i="95"/>
  <c r="N15" i="95"/>
  <c r="I15" i="95"/>
  <c r="G15" i="95"/>
  <c r="F15" i="95"/>
  <c r="E15" i="95"/>
  <c r="D15" i="95"/>
  <c r="C15" i="95"/>
  <c r="N10" i="95"/>
  <c r="I10" i="95"/>
  <c r="G10" i="95"/>
  <c r="F10" i="95"/>
  <c r="E10" i="95"/>
  <c r="D10" i="95"/>
  <c r="C10" i="95"/>
  <c r="A10" i="95"/>
  <c r="N21" i="95"/>
  <c r="J21" i="95"/>
  <c r="L21" i="95" s="1"/>
  <c r="I21" i="95"/>
  <c r="G21" i="95"/>
  <c r="F21" i="95"/>
  <c r="E21" i="95"/>
  <c r="D21" i="95"/>
  <c r="C21" i="95"/>
  <c r="A21" i="95"/>
  <c r="N40" i="95"/>
  <c r="J40" i="95"/>
  <c r="L40" i="95" s="1"/>
  <c r="I40" i="95"/>
  <c r="G40" i="95"/>
  <c r="F40" i="95"/>
  <c r="E40" i="95"/>
  <c r="D40" i="95"/>
  <c r="C40" i="95"/>
  <c r="A40" i="95"/>
  <c r="N37" i="95"/>
  <c r="J37" i="95"/>
  <c r="L37" i="95" s="1"/>
  <c r="I37" i="95"/>
  <c r="G37" i="95"/>
  <c r="F37" i="95"/>
  <c r="E37" i="95"/>
  <c r="D37" i="95"/>
  <c r="C37" i="95"/>
  <c r="A37" i="95"/>
  <c r="N49" i="95"/>
  <c r="L49" i="95"/>
  <c r="I49" i="95"/>
  <c r="G49" i="95"/>
  <c r="F49" i="95"/>
  <c r="E49" i="95"/>
  <c r="D49" i="95"/>
  <c r="C49" i="95"/>
  <c r="N34" i="95"/>
  <c r="J34" i="95"/>
  <c r="L34" i="95" s="1"/>
  <c r="I34" i="95"/>
  <c r="G34" i="95"/>
  <c r="F34" i="95"/>
  <c r="E34" i="95"/>
  <c r="D34" i="95"/>
  <c r="C34" i="95"/>
  <c r="N48" i="95"/>
  <c r="L48" i="95"/>
  <c r="I48" i="95"/>
  <c r="G48" i="95"/>
  <c r="F48" i="95"/>
  <c r="E48" i="95"/>
  <c r="D48" i="95"/>
  <c r="C48" i="95"/>
  <c r="N18" i="95"/>
  <c r="J18" i="95"/>
  <c r="L18" i="95" s="1"/>
  <c r="I18" i="95"/>
  <c r="G18" i="95"/>
  <c r="F18" i="95"/>
  <c r="E18" i="95"/>
  <c r="D18" i="95"/>
  <c r="C18" i="95"/>
  <c r="N44" i="95"/>
  <c r="J44" i="95"/>
  <c r="L44" i="95" s="1"/>
  <c r="I44" i="95"/>
  <c r="G44" i="95"/>
  <c r="F44" i="95"/>
  <c r="E44" i="95"/>
  <c r="D44" i="95"/>
  <c r="C44" i="95"/>
  <c r="A44" i="95"/>
  <c r="N47" i="95"/>
  <c r="L47" i="95"/>
  <c r="I47" i="95"/>
  <c r="G47" i="95"/>
  <c r="F47" i="95"/>
  <c r="E47" i="95"/>
  <c r="D47" i="95"/>
  <c r="C47" i="95"/>
  <c r="A47" i="95"/>
  <c r="N46" i="95"/>
  <c r="L46" i="95"/>
  <c r="I46" i="95"/>
  <c r="G46" i="95"/>
  <c r="F46" i="95"/>
  <c r="E46" i="95"/>
  <c r="D46" i="95"/>
  <c r="C46" i="95"/>
  <c r="A46" i="95"/>
  <c r="N28" i="95"/>
  <c r="L28" i="95"/>
  <c r="I28" i="95"/>
  <c r="G28" i="95"/>
  <c r="F28" i="95"/>
  <c r="E28" i="95"/>
  <c r="D28" i="95"/>
  <c r="C28" i="95"/>
  <c r="A28" i="95"/>
  <c r="H6" i="95"/>
  <c r="H5" i="95"/>
  <c r="C5" i="95"/>
  <c r="J4" i="95"/>
  <c r="H4" i="95"/>
  <c r="B2" i="95"/>
  <c r="B1" i="95"/>
  <c r="N40" i="94"/>
  <c r="J40" i="94"/>
  <c r="L40" i="94" s="1"/>
  <c r="I40" i="94"/>
  <c r="G40" i="94"/>
  <c r="F40" i="94"/>
  <c r="E40" i="94"/>
  <c r="D40" i="94"/>
  <c r="C40" i="94"/>
  <c r="N14" i="94"/>
  <c r="J14" i="94"/>
  <c r="L14" i="94" s="1"/>
  <c r="I14" i="94"/>
  <c r="G14" i="94"/>
  <c r="F14" i="94"/>
  <c r="E14" i="94"/>
  <c r="D14" i="94"/>
  <c r="C14" i="94"/>
  <c r="N19" i="94"/>
  <c r="J19" i="94"/>
  <c r="L19" i="94" s="1"/>
  <c r="I19" i="94"/>
  <c r="G19" i="94"/>
  <c r="F19" i="94"/>
  <c r="E19" i="94"/>
  <c r="D19" i="94"/>
  <c r="C19" i="94"/>
  <c r="A19" i="94"/>
  <c r="N23" i="94"/>
  <c r="J23" i="94"/>
  <c r="L23" i="94" s="1"/>
  <c r="I23" i="94"/>
  <c r="G23" i="94"/>
  <c r="F23" i="94"/>
  <c r="E23" i="94"/>
  <c r="D23" i="94"/>
  <c r="C23" i="94"/>
  <c r="A23" i="94"/>
  <c r="N73" i="94"/>
  <c r="L73" i="94"/>
  <c r="I73" i="94"/>
  <c r="G73" i="94"/>
  <c r="F73" i="94"/>
  <c r="E73" i="94"/>
  <c r="D73" i="94"/>
  <c r="C73" i="94"/>
  <c r="N72" i="94"/>
  <c r="L72" i="94"/>
  <c r="I72" i="94"/>
  <c r="G72" i="94"/>
  <c r="F72" i="94"/>
  <c r="E72" i="94"/>
  <c r="D72" i="94"/>
  <c r="C72" i="94"/>
  <c r="N28" i="94"/>
  <c r="J28" i="94"/>
  <c r="L28" i="94" s="1"/>
  <c r="I28" i="94"/>
  <c r="G28" i="94"/>
  <c r="F28" i="94"/>
  <c r="E28" i="94"/>
  <c r="D28" i="94"/>
  <c r="C28" i="94"/>
  <c r="N33" i="94"/>
  <c r="J33" i="94"/>
  <c r="L33" i="94" s="1"/>
  <c r="I33" i="94"/>
  <c r="G33" i="94"/>
  <c r="F33" i="94"/>
  <c r="E33" i="94"/>
  <c r="D33" i="94"/>
  <c r="C33" i="94"/>
  <c r="N32" i="94"/>
  <c r="J32" i="94"/>
  <c r="L32" i="94" s="1"/>
  <c r="I32" i="94"/>
  <c r="G32" i="94"/>
  <c r="F32" i="94"/>
  <c r="E32" i="94"/>
  <c r="D32" i="94"/>
  <c r="C32" i="94"/>
  <c r="A32" i="94"/>
  <c r="N46" i="94"/>
  <c r="J46" i="94"/>
  <c r="L46" i="94" s="1"/>
  <c r="I46" i="94"/>
  <c r="G46" i="94"/>
  <c r="F46" i="94"/>
  <c r="E46" i="94"/>
  <c r="D46" i="94"/>
  <c r="C46" i="94"/>
  <c r="A46" i="94"/>
  <c r="N55" i="94"/>
  <c r="J55" i="94"/>
  <c r="L55" i="94" s="1"/>
  <c r="I55" i="94"/>
  <c r="G55" i="94"/>
  <c r="F55" i="94"/>
  <c r="E55" i="94"/>
  <c r="D55" i="94"/>
  <c r="C55" i="94"/>
  <c r="A55" i="94"/>
  <c r="N47" i="94"/>
  <c r="J47" i="94"/>
  <c r="L47" i="94" s="1"/>
  <c r="I47" i="94"/>
  <c r="G47" i="94"/>
  <c r="F47" i="94"/>
  <c r="E47" i="94"/>
  <c r="D47" i="94"/>
  <c r="C47" i="94"/>
  <c r="A47" i="94"/>
  <c r="H6" i="94"/>
  <c r="H5" i="94"/>
  <c r="C5" i="94"/>
  <c r="J4" i="94"/>
  <c r="H4" i="94"/>
  <c r="B2" i="94"/>
  <c r="B1" i="94"/>
  <c r="N14" i="93"/>
  <c r="I14" i="93"/>
  <c r="G14" i="93"/>
  <c r="F14" i="93"/>
  <c r="E14" i="93"/>
  <c r="D14" i="93"/>
  <c r="C14" i="93"/>
  <c r="N16" i="93"/>
  <c r="I16" i="93"/>
  <c r="G16" i="93"/>
  <c r="F16" i="93"/>
  <c r="E16" i="93"/>
  <c r="D16" i="93"/>
  <c r="C16" i="93"/>
  <c r="N15" i="93"/>
  <c r="I15" i="93"/>
  <c r="G15" i="93"/>
  <c r="F15" i="93"/>
  <c r="E15" i="93"/>
  <c r="D15" i="93"/>
  <c r="C15" i="93"/>
  <c r="N11" i="93"/>
  <c r="I11" i="93"/>
  <c r="G11" i="93"/>
  <c r="F11" i="93"/>
  <c r="E11" i="93"/>
  <c r="D11" i="93"/>
  <c r="C11" i="93"/>
  <c r="N10" i="93"/>
  <c r="I10" i="93"/>
  <c r="G10" i="93"/>
  <c r="F10" i="93"/>
  <c r="E10" i="93"/>
  <c r="D10" i="93"/>
  <c r="C10" i="93"/>
  <c r="N13" i="93"/>
  <c r="I13" i="93"/>
  <c r="G13" i="93"/>
  <c r="F13" i="93"/>
  <c r="E13" i="93"/>
  <c r="D13" i="93"/>
  <c r="C13" i="93"/>
  <c r="N12" i="93"/>
  <c r="I12" i="93"/>
  <c r="G12" i="93"/>
  <c r="F12" i="93"/>
  <c r="E12" i="93"/>
  <c r="D12" i="93"/>
  <c r="C12" i="93"/>
  <c r="N35" i="93"/>
  <c r="L35" i="93"/>
  <c r="I35" i="93"/>
  <c r="G35" i="93"/>
  <c r="F35" i="93"/>
  <c r="E35" i="93"/>
  <c r="D35" i="93"/>
  <c r="C35" i="93"/>
  <c r="A35" i="93"/>
  <c r="N29" i="93"/>
  <c r="I29" i="93"/>
  <c r="G29" i="93"/>
  <c r="F29" i="93"/>
  <c r="E29" i="93"/>
  <c r="D29" i="93"/>
  <c r="C29" i="93"/>
  <c r="N20" i="93"/>
  <c r="I20" i="93"/>
  <c r="G20" i="93"/>
  <c r="F20" i="93"/>
  <c r="E20" i="93"/>
  <c r="D20" i="93"/>
  <c r="C20" i="93"/>
  <c r="N30" i="93"/>
  <c r="I30" i="93"/>
  <c r="G30" i="93"/>
  <c r="F30" i="93"/>
  <c r="E30" i="93"/>
  <c r="D30" i="93"/>
  <c r="C30" i="93"/>
  <c r="N18" i="93"/>
  <c r="I18" i="93"/>
  <c r="G18" i="93"/>
  <c r="F18" i="93"/>
  <c r="E18" i="93"/>
  <c r="D18" i="93"/>
  <c r="C18" i="93"/>
  <c r="N27" i="93"/>
  <c r="I27" i="93"/>
  <c r="G27" i="93"/>
  <c r="F27" i="93"/>
  <c r="E27" i="93"/>
  <c r="D27" i="93"/>
  <c r="C27" i="93"/>
  <c r="N22" i="93"/>
  <c r="I22" i="93"/>
  <c r="G22" i="93"/>
  <c r="F22" i="93"/>
  <c r="E22" i="93"/>
  <c r="D22" i="93"/>
  <c r="C22" i="93"/>
  <c r="N17" i="93"/>
  <c r="I17" i="93"/>
  <c r="G17" i="93"/>
  <c r="F17" i="93"/>
  <c r="E17" i="93"/>
  <c r="D17" i="93"/>
  <c r="C17" i="93"/>
  <c r="N21" i="93"/>
  <c r="I21" i="93"/>
  <c r="G21" i="93"/>
  <c r="F21" i="93"/>
  <c r="E21" i="93"/>
  <c r="D21" i="93"/>
  <c r="C21" i="93"/>
  <c r="N19" i="93"/>
  <c r="I19" i="93"/>
  <c r="G19" i="93"/>
  <c r="F19" i="93"/>
  <c r="E19" i="93"/>
  <c r="D19" i="93"/>
  <c r="C19" i="93"/>
  <c r="I33" i="93"/>
  <c r="N33" i="93"/>
  <c r="C33" i="93"/>
  <c r="D33" i="93"/>
  <c r="E33" i="93"/>
  <c r="F33" i="93"/>
  <c r="G33" i="93"/>
  <c r="C25" i="93"/>
  <c r="D25" i="93"/>
  <c r="E25" i="93"/>
  <c r="F25" i="93"/>
  <c r="G25" i="93"/>
  <c r="K6" i="93"/>
  <c r="K5" i="93"/>
  <c r="J4" i="93"/>
  <c r="C4" i="93"/>
  <c r="A30" i="93"/>
  <c r="A18" i="93"/>
  <c r="A27" i="93"/>
  <c r="N25" i="93"/>
  <c r="I25" i="93"/>
  <c r="N31" i="93"/>
  <c r="I31" i="93"/>
  <c r="G31" i="93"/>
  <c r="F31" i="93"/>
  <c r="E31" i="93"/>
  <c r="D31" i="93"/>
  <c r="C31" i="93"/>
  <c r="N32" i="93"/>
  <c r="I32" i="93"/>
  <c r="G32" i="93"/>
  <c r="F32" i="93"/>
  <c r="E32" i="93"/>
  <c r="D32" i="93"/>
  <c r="C32" i="93"/>
  <c r="N28" i="93"/>
  <c r="I28" i="93"/>
  <c r="G28" i="93"/>
  <c r="F28" i="93"/>
  <c r="E28" i="93"/>
  <c r="D28" i="93"/>
  <c r="C28" i="93"/>
  <c r="N26" i="93"/>
  <c r="I26" i="93"/>
  <c r="G26" i="93"/>
  <c r="F26" i="93"/>
  <c r="E26" i="93"/>
  <c r="D26" i="93"/>
  <c r="C26" i="93"/>
  <c r="A26" i="93"/>
  <c r="N23" i="93"/>
  <c r="I23" i="93"/>
  <c r="G23" i="93"/>
  <c r="F23" i="93"/>
  <c r="E23" i="93"/>
  <c r="D23" i="93"/>
  <c r="C23" i="93"/>
  <c r="A23" i="93"/>
  <c r="N34" i="93"/>
  <c r="L34" i="93"/>
  <c r="I34" i="93"/>
  <c r="G34" i="93"/>
  <c r="F34" i="93"/>
  <c r="E34" i="93"/>
  <c r="D34" i="93"/>
  <c r="C34" i="93"/>
  <c r="A34" i="93"/>
  <c r="N24" i="93"/>
  <c r="I24" i="93"/>
  <c r="G24" i="93"/>
  <c r="F24" i="93"/>
  <c r="E24" i="93"/>
  <c r="D24" i="93"/>
  <c r="C24" i="93"/>
  <c r="A24" i="93"/>
  <c r="H6" i="93"/>
  <c r="H5" i="93"/>
  <c r="C5" i="93"/>
  <c r="H4" i="93"/>
  <c r="B2" i="93"/>
  <c r="B1" i="93"/>
  <c r="S30" i="96" l="1"/>
  <c r="C30" i="96" s="1"/>
  <c r="S28" i="96"/>
  <c r="C28" i="96" s="1"/>
  <c r="S31" i="96"/>
  <c r="C31" i="96" s="1"/>
  <c r="T28" i="54"/>
  <c r="T19" i="54"/>
  <c r="S17" i="96"/>
  <c r="C17" i="96" s="1"/>
  <c r="S21" i="96"/>
  <c r="C21" i="96" s="1"/>
  <c r="S14" i="96"/>
  <c r="C14" i="96" s="1"/>
  <c r="S15" i="96"/>
  <c r="C15" i="96" s="1"/>
  <c r="S22" i="96"/>
  <c r="C22" i="96" s="1"/>
  <c r="S19" i="96"/>
  <c r="C19" i="96" s="1"/>
  <c r="S18" i="96"/>
  <c r="C18" i="96" s="1"/>
  <c r="S25" i="96"/>
  <c r="C25" i="96" s="1"/>
  <c r="S26" i="96"/>
  <c r="C26" i="96" s="1"/>
  <c r="S23" i="96"/>
  <c r="C23" i="96" s="1"/>
  <c r="S20" i="96"/>
  <c r="C20" i="96" s="1"/>
  <c r="S16" i="96"/>
  <c r="C16" i="96" s="1"/>
  <c r="T27" i="96"/>
  <c r="T25" i="96"/>
  <c r="T26" i="96"/>
  <c r="T23" i="96"/>
  <c r="T20" i="96"/>
  <c r="T16" i="96"/>
  <c r="T30" i="96"/>
  <c r="K8" i="54"/>
  <c r="D21" i="54"/>
  <c r="E21" i="54"/>
  <c r="F21" i="54"/>
  <c r="G21" i="54"/>
  <c r="K21" i="54"/>
  <c r="L21" i="54"/>
  <c r="M21" i="54"/>
  <c r="O21" i="54"/>
  <c r="P21" i="54"/>
  <c r="Q21" i="54"/>
  <c r="R21" i="54"/>
  <c r="T21" i="54" s="1"/>
  <c r="U21" i="54"/>
  <c r="D23" i="54"/>
  <c r="E23" i="54"/>
  <c r="F23" i="54"/>
  <c r="G23" i="54"/>
  <c r="K23" i="54"/>
  <c r="L23" i="54"/>
  <c r="M23" i="54"/>
  <c r="O23" i="54"/>
  <c r="P23" i="54"/>
  <c r="Q23" i="54"/>
  <c r="R23" i="54"/>
  <c r="T23" i="54" s="1"/>
  <c r="U23" i="54"/>
  <c r="D24" i="54"/>
  <c r="E24" i="54"/>
  <c r="F24" i="54"/>
  <c r="G24" i="54"/>
  <c r="K24" i="54"/>
  <c r="L24" i="54"/>
  <c r="M24" i="54"/>
  <c r="O24" i="54"/>
  <c r="P24" i="54"/>
  <c r="Q24" i="54"/>
  <c r="R24" i="54"/>
  <c r="T24" i="54" s="1"/>
  <c r="U24" i="54"/>
  <c r="D18" i="54"/>
  <c r="E18" i="54"/>
  <c r="F18" i="54"/>
  <c r="G18" i="54"/>
  <c r="K18" i="54"/>
  <c r="L18" i="54"/>
  <c r="M18" i="54"/>
  <c r="O18" i="54"/>
  <c r="P18" i="54"/>
  <c r="Q18" i="54"/>
  <c r="R18" i="54"/>
  <c r="T18" i="54" s="1"/>
  <c r="U18" i="54"/>
  <c r="D20" i="54"/>
  <c r="E20" i="54"/>
  <c r="F20" i="54"/>
  <c r="G20" i="54"/>
  <c r="K20" i="54"/>
  <c r="L20" i="54"/>
  <c r="M20" i="54"/>
  <c r="O20" i="54"/>
  <c r="P20" i="54"/>
  <c r="Q20" i="54"/>
  <c r="R20" i="54"/>
  <c r="T20" i="54" s="1"/>
  <c r="U20" i="54"/>
  <c r="D17" i="54"/>
  <c r="E17" i="54"/>
  <c r="F17" i="54"/>
  <c r="G17" i="54"/>
  <c r="K17" i="54"/>
  <c r="L17" i="54"/>
  <c r="M17" i="54"/>
  <c r="O17" i="54"/>
  <c r="P17" i="54"/>
  <c r="Q17" i="54"/>
  <c r="R17" i="54"/>
  <c r="T17" i="54" s="1"/>
  <c r="U17" i="54"/>
  <c r="D15" i="54"/>
  <c r="E15" i="54"/>
  <c r="F15" i="54"/>
  <c r="G15" i="54"/>
  <c r="K15" i="54"/>
  <c r="L15" i="54"/>
  <c r="M15" i="54"/>
  <c r="O15" i="54"/>
  <c r="P15" i="54"/>
  <c r="Q15" i="54"/>
  <c r="R15" i="54"/>
  <c r="T15" i="54" s="1"/>
  <c r="U15" i="54"/>
  <c r="U16" i="54"/>
  <c r="G16" i="54"/>
  <c r="F16" i="54"/>
  <c r="E16" i="54"/>
  <c r="D16" i="54"/>
  <c r="C17" i="45"/>
  <c r="D17" i="45"/>
  <c r="E17" i="45"/>
  <c r="C14" i="45"/>
  <c r="D14" i="45"/>
  <c r="E14" i="45"/>
  <c r="C23" i="45"/>
  <c r="D23" i="45"/>
  <c r="E23" i="45"/>
  <c r="C24" i="45"/>
  <c r="D24" i="45"/>
  <c r="E24" i="45"/>
  <c r="C20" i="45"/>
  <c r="D20" i="45"/>
  <c r="E20" i="45"/>
  <c r="C19" i="45"/>
  <c r="D19" i="45"/>
  <c r="E19" i="45"/>
  <c r="C16" i="45"/>
  <c r="D16" i="45"/>
  <c r="E16" i="45"/>
  <c r="C15" i="45"/>
  <c r="D15" i="45"/>
  <c r="E15" i="45"/>
  <c r="C18" i="45"/>
  <c r="D18" i="45"/>
  <c r="E18" i="45"/>
  <c r="C21" i="45"/>
  <c r="D21" i="45"/>
  <c r="E21" i="45"/>
  <c r="C25" i="45"/>
  <c r="D25" i="45"/>
  <c r="E25" i="45"/>
  <c r="C27" i="45"/>
  <c r="D27" i="45"/>
  <c r="E27" i="45"/>
  <c r="C28" i="45"/>
  <c r="D28" i="45"/>
  <c r="E28" i="45"/>
  <c r="C29" i="45"/>
  <c r="D29" i="45"/>
  <c r="E29" i="45"/>
  <c r="C30" i="45"/>
  <c r="D30" i="45"/>
  <c r="E30" i="45"/>
  <c r="C31" i="45"/>
  <c r="D31" i="45"/>
  <c r="E31" i="45"/>
  <c r="AH17" i="45"/>
  <c r="AH14" i="45"/>
  <c r="AH23" i="45"/>
  <c r="AH24" i="45"/>
  <c r="AH20" i="45"/>
  <c r="AH19" i="45"/>
  <c r="AH16" i="45"/>
  <c r="AH15" i="45"/>
  <c r="AH18" i="45"/>
  <c r="AH21" i="45"/>
  <c r="AH25" i="45"/>
  <c r="AH26" i="45"/>
  <c r="AH27" i="45"/>
  <c r="AH28" i="45"/>
  <c r="AH29" i="45"/>
  <c r="AH30" i="45"/>
  <c r="AH31" i="45"/>
  <c r="N21" i="92"/>
  <c r="J21" i="92"/>
  <c r="L21" i="92" s="1"/>
  <c r="I21" i="92"/>
  <c r="G21" i="92"/>
  <c r="F21" i="92"/>
  <c r="E21" i="92"/>
  <c r="D21" i="92"/>
  <c r="C21" i="92"/>
  <c r="N16" i="92"/>
  <c r="G16" i="92"/>
  <c r="F16" i="92"/>
  <c r="E16" i="92"/>
  <c r="D16" i="92"/>
  <c r="C16" i="92"/>
  <c r="N15" i="92"/>
  <c r="G15" i="92"/>
  <c r="F15" i="92"/>
  <c r="E15" i="92"/>
  <c r="D15" i="92"/>
  <c r="C15" i="92"/>
  <c r="N10" i="92"/>
  <c r="G10" i="92"/>
  <c r="F10" i="92"/>
  <c r="E10" i="92"/>
  <c r="D10" i="92"/>
  <c r="C10" i="92"/>
  <c r="N19" i="92"/>
  <c r="L19" i="92"/>
  <c r="G19" i="92"/>
  <c r="F19" i="92"/>
  <c r="E19" i="92"/>
  <c r="D19" i="92"/>
  <c r="C19" i="92"/>
  <c r="N11" i="92"/>
  <c r="G11" i="92"/>
  <c r="F11" i="92"/>
  <c r="E11" i="92"/>
  <c r="D11" i="92"/>
  <c r="C11" i="92"/>
  <c r="N18" i="92"/>
  <c r="L18" i="92"/>
  <c r="G18" i="92"/>
  <c r="F18" i="92"/>
  <c r="E18" i="92"/>
  <c r="D18" i="92"/>
  <c r="C18" i="92"/>
  <c r="C17" i="92"/>
  <c r="D17" i="92"/>
  <c r="E17" i="92"/>
  <c r="F17" i="92"/>
  <c r="G17" i="92"/>
  <c r="J17" i="92"/>
  <c r="N17" i="92"/>
  <c r="C13" i="92"/>
  <c r="D13" i="92"/>
  <c r="E13" i="92"/>
  <c r="F13" i="92"/>
  <c r="G13" i="92"/>
  <c r="N13" i="92"/>
  <c r="C12" i="92"/>
  <c r="D12" i="92"/>
  <c r="E12" i="92"/>
  <c r="F12" i="92"/>
  <c r="G12" i="92"/>
  <c r="N12" i="92"/>
  <c r="C9" i="92"/>
  <c r="D9" i="92"/>
  <c r="E9" i="92"/>
  <c r="F9" i="92"/>
  <c r="G9" i="92"/>
  <c r="N9" i="92"/>
  <c r="C14" i="92"/>
  <c r="D14" i="92"/>
  <c r="E14" i="92"/>
  <c r="F14" i="92"/>
  <c r="G14" i="92"/>
  <c r="N14" i="92"/>
  <c r="C4" i="92"/>
  <c r="K6" i="92"/>
  <c r="J4" i="92"/>
  <c r="A19" i="92"/>
  <c r="A11" i="92"/>
  <c r="A18" i="92"/>
  <c r="N20" i="92"/>
  <c r="A12" i="92"/>
  <c r="A13" i="92"/>
  <c r="A17" i="92"/>
  <c r="H6" i="92"/>
  <c r="H5" i="92"/>
  <c r="C5" i="92"/>
  <c r="H4" i="92"/>
  <c r="B2" i="92"/>
  <c r="B1" i="92"/>
  <c r="L9" i="45" l="1"/>
  <c r="X9" i="45"/>
  <c r="X8" i="45"/>
  <c r="X7" i="45"/>
  <c r="R9" i="45"/>
  <c r="R8" i="45"/>
  <c r="R7" i="45"/>
  <c r="L8" i="45"/>
  <c r="H7" i="45"/>
  <c r="C8" i="45"/>
  <c r="R11" i="54" l="1"/>
  <c r="R10" i="54"/>
  <c r="R9" i="54"/>
  <c r="P10" i="54" l="1"/>
  <c r="P9" i="54"/>
  <c r="P8" i="54"/>
  <c r="A21" i="54"/>
  <c r="A23" i="54"/>
  <c r="A24" i="54"/>
  <c r="A18" i="54"/>
  <c r="A20" i="54"/>
  <c r="A17" i="54"/>
  <c r="A15" i="54"/>
  <c r="L11" i="54"/>
  <c r="AC15" i="54"/>
  <c r="AC21" i="54"/>
  <c r="AC23" i="54"/>
  <c r="AC24" i="54"/>
  <c r="AC18" i="54"/>
  <c r="AC20" i="54"/>
  <c r="AC17" i="54"/>
  <c r="R16" i="54"/>
  <c r="AC16" i="54"/>
  <c r="L16" i="54"/>
  <c r="M16" i="54"/>
  <c r="O16" i="54"/>
  <c r="P16" i="54"/>
  <c r="Q16" i="54"/>
  <c r="D9" i="54"/>
  <c r="C18" i="54" l="1"/>
  <c r="C15" i="54"/>
  <c r="C22" i="54"/>
  <c r="C26" i="54"/>
  <c r="S30" i="54"/>
  <c r="C30" i="54" s="1"/>
  <c r="C28" i="54"/>
  <c r="C25" i="54"/>
  <c r="C14" i="54"/>
  <c r="S29" i="54"/>
  <c r="C29" i="54" s="1"/>
  <c r="C17" i="54"/>
  <c r="C19" i="54"/>
  <c r="C27" i="54"/>
  <c r="C20" i="54"/>
  <c r="C21" i="54"/>
  <c r="T16" i="54"/>
  <c r="C24" i="54"/>
  <c r="C16" i="54"/>
  <c r="C23" i="54" l="1"/>
  <c r="A24" i="45" l="1"/>
  <c r="A25" i="45"/>
  <c r="A29" i="45"/>
  <c r="A15" i="45"/>
  <c r="A16" i="45"/>
  <c r="A30" i="45"/>
  <c r="AC21" i="45"/>
  <c r="AG21" i="45" s="1"/>
  <c r="AC31" i="45"/>
  <c r="AG31" i="45" s="1"/>
  <c r="AC14" i="45"/>
  <c r="AC18" i="45" l="1"/>
  <c r="AG18" i="45" s="1"/>
  <c r="C9" i="45"/>
  <c r="A31" i="45"/>
  <c r="AC25" i="45"/>
  <c r="AG25" i="45" s="1"/>
  <c r="A16" i="54"/>
  <c r="D10" i="54"/>
  <c r="C5" i="45"/>
  <c r="C6" i="45"/>
  <c r="H8" i="45"/>
  <c r="H9" i="45"/>
  <c r="A20" i="45"/>
  <c r="AG20" i="45"/>
  <c r="A21" i="45"/>
  <c r="AC30" i="45"/>
  <c r="AG30" i="45" s="1"/>
  <c r="A26" i="45"/>
  <c r="AC26" i="45"/>
  <c r="AG26" i="45" s="1"/>
  <c r="A28" i="45"/>
  <c r="AC28" i="45"/>
  <c r="AG28" i="45" s="1"/>
  <c r="AC29" i="45"/>
  <c r="AG29" i="45" s="1"/>
  <c r="A27" i="45"/>
  <c r="AC27" i="45"/>
  <c r="AG27" i="45" s="1"/>
  <c r="A23" i="45"/>
  <c r="A14" i="45"/>
  <c r="A19" i="45"/>
  <c r="AC19" i="45"/>
  <c r="AG19" i="45" s="1"/>
  <c r="A17" i="45"/>
  <c r="AC17" i="45"/>
  <c r="AG17" i="45" s="1"/>
  <c r="A18" i="45"/>
  <c r="AC16" i="45"/>
  <c r="AG16" i="45" s="1"/>
  <c r="AC15" i="45"/>
  <c r="AG15" i="45" s="1"/>
  <c r="D6" i="54"/>
  <c r="D7" i="54"/>
  <c r="K9" i="54"/>
  <c r="K10" i="54"/>
  <c r="K16" i="54"/>
</calcChain>
</file>

<file path=xl/sharedStrings.xml><?xml version="1.0" encoding="utf-8"?>
<sst xmlns="http://schemas.openxmlformats.org/spreadsheetml/2006/main" count="3502" uniqueCount="840">
  <si>
    <t xml:space="preserve">Дата </t>
  </si>
  <si>
    <t>Разряд</t>
  </si>
  <si>
    <t>Тренеры</t>
  </si>
  <si>
    <t xml:space="preserve">Фамилия, имя участника                         </t>
  </si>
  <si>
    <t>Дата рожд.</t>
  </si>
  <si>
    <t>№ участ</t>
  </si>
  <si>
    <t>Команда</t>
  </si>
  <si>
    <t>Организация</t>
  </si>
  <si>
    <t>ВСЕРОССИЙСКАЯ ФЕДЕРАЦИЯ ЛЕГКОЙ АТЛЕТИКИ</t>
  </si>
  <si>
    <t>СТАРТОВЫЙ ПРОТОКОЛ</t>
  </si>
  <si>
    <t>РМ</t>
  </si>
  <si>
    <t>РЕ</t>
  </si>
  <si>
    <t>РР</t>
  </si>
  <si>
    <t>Фамилия, имя</t>
  </si>
  <si>
    <t>Результат</t>
  </si>
  <si>
    <t>№</t>
  </si>
  <si>
    <t>Забег 1</t>
  </si>
  <si>
    <t>Скрыть</t>
  </si>
  <si>
    <t>при</t>
  </si>
  <si>
    <t>печати</t>
  </si>
  <si>
    <t>Ветер</t>
  </si>
  <si>
    <t>Рез</t>
  </si>
  <si>
    <t>Очки</t>
  </si>
  <si>
    <t>р1</t>
  </si>
  <si>
    <t>р2</t>
  </si>
  <si>
    <t>р3</t>
  </si>
  <si>
    <t>Мес</t>
  </si>
  <si>
    <t>МИНСПОРТТУРИЗМА РОССИЙСКОЙ ФЕДЕРАЦИИ</t>
  </si>
  <si>
    <t>ФГУ "ЦСП СБОРНЫХ КОМАНД РОССИИ"</t>
  </si>
  <si>
    <t>Место</t>
  </si>
  <si>
    <t>Забег 2</t>
  </si>
  <si>
    <t>Начало</t>
  </si>
  <si>
    <t>Окончание</t>
  </si>
  <si>
    <t>Жер</t>
  </si>
  <si>
    <t>Секретарь</t>
  </si>
  <si>
    <t>3ю</t>
  </si>
  <si>
    <t>2ю</t>
  </si>
  <si>
    <t>1ю</t>
  </si>
  <si>
    <t>Ю.М.-Знаменские</t>
  </si>
  <si>
    <t>СДЮСШОР-44</t>
  </si>
  <si>
    <t>Никитин Алексей</t>
  </si>
  <si>
    <t>Ревун Е.Н.,Ревун В.Д.</t>
  </si>
  <si>
    <t>СДЮСШОР 24</t>
  </si>
  <si>
    <t>Степаненко В.А., Краснова Е.И.</t>
  </si>
  <si>
    <t>Раз-д</t>
  </si>
  <si>
    <t>Рез-т</t>
  </si>
  <si>
    <t>Тренер</t>
  </si>
  <si>
    <t>Квалификация</t>
  </si>
  <si>
    <t>ПРЫЖОК В ДЛИНУ</t>
  </si>
  <si>
    <t>ТОЛКАНИЕ ЯДРА</t>
  </si>
  <si>
    <t>Ст. судья</t>
  </si>
  <si>
    <t>мсмк</t>
  </si>
  <si>
    <t>мс</t>
  </si>
  <si>
    <t>кмс</t>
  </si>
  <si>
    <t>ТРОЙНОЙ ПРЫЖОК</t>
  </si>
  <si>
    <t>ПРЫЖОК В ВЫСОТУ</t>
  </si>
  <si>
    <t>ПРЫЖОК С ШЕСТОМ</t>
  </si>
  <si>
    <t>Квалиф.</t>
  </si>
  <si>
    <t>З.Р.</t>
  </si>
  <si>
    <t>БЕГ 200м</t>
  </si>
  <si>
    <t>БЕГ 400м</t>
  </si>
  <si>
    <t>БЕГ 800м</t>
  </si>
  <si>
    <t>БЕГ 1500м</t>
  </si>
  <si>
    <t>БЕГ 3000м</t>
  </si>
  <si>
    <t>БЕГ 2000м с/п</t>
  </si>
  <si>
    <t>А</t>
  </si>
  <si>
    <t>Б</t>
  </si>
  <si>
    <t>б/р</t>
  </si>
  <si>
    <t>Финальные соревнования</t>
  </si>
  <si>
    <t>БЕГ 60м</t>
  </si>
  <si>
    <t>БЕГ 60м с/б</t>
  </si>
  <si>
    <t>Забеги</t>
  </si>
  <si>
    <t>Прих.</t>
  </si>
  <si>
    <t>р4</t>
  </si>
  <si>
    <t>р5</t>
  </si>
  <si>
    <t>р6</t>
  </si>
  <si>
    <t>16.00</t>
  </si>
  <si>
    <t>БЕГ 60м ФИНАЛ</t>
  </si>
  <si>
    <t>БЕГ 200м ФИНАЛ</t>
  </si>
  <si>
    <t>Московская</t>
  </si>
  <si>
    <t>Сборная РФ</t>
  </si>
  <si>
    <t>в/к</t>
  </si>
  <si>
    <t>Пензенская</t>
  </si>
  <si>
    <t>Куликов Андрей</t>
  </si>
  <si>
    <t>Москва</t>
  </si>
  <si>
    <t>Фролова Т.С.Телятников М.М. Сухинина С.С.</t>
  </si>
  <si>
    <t>Новиков Антон</t>
  </si>
  <si>
    <t>Ревун Д.Д.</t>
  </si>
  <si>
    <t>Мищук Александр</t>
  </si>
  <si>
    <t>длина</t>
  </si>
  <si>
    <t>Гапонов Иван</t>
  </si>
  <si>
    <t>ДЮСШ 82</t>
  </si>
  <si>
    <t>Гаврилов Б.П.</t>
  </si>
  <si>
    <t>Худякова Л.О.</t>
  </si>
  <si>
    <t>Смолянский П.Г.</t>
  </si>
  <si>
    <t>1</t>
  </si>
  <si>
    <t>МГТУ им. Баумана</t>
  </si>
  <si>
    <t>Толстой Е.В.</t>
  </si>
  <si>
    <t>ГУЗ</t>
  </si>
  <si>
    <t>Зайцев А. И</t>
  </si>
  <si>
    <t>Зайцев А. И.</t>
  </si>
  <si>
    <t>ДЮСШ равн.возм.</t>
  </si>
  <si>
    <t>Крошкин Б.Ю</t>
  </si>
  <si>
    <t>г.Москва</t>
  </si>
  <si>
    <t>Васяткины В.П., А.В.</t>
  </si>
  <si>
    <t>Палеха, Ульянов</t>
  </si>
  <si>
    <t>Ю.М.-Знаменские,УОР-1</t>
  </si>
  <si>
    <t>Лиман  В.П.,Логинова Н.С.</t>
  </si>
  <si>
    <t>Мосины  И.В., И.Н.</t>
  </si>
  <si>
    <t>Фоменков Ю.Н.</t>
  </si>
  <si>
    <t>высота</t>
  </si>
  <si>
    <t>Лемеш С.И., Л.А.</t>
  </si>
  <si>
    <t>Иванов В.М.</t>
  </si>
  <si>
    <t>тройной</t>
  </si>
  <si>
    <t>Хайкин В.Е.,Карпова С.Ю.,Власов Д.Е.</t>
  </si>
  <si>
    <t>шест</t>
  </si>
  <si>
    <t>Казеев Е.М.,БахтинК.Г</t>
  </si>
  <si>
    <t>ядро</t>
  </si>
  <si>
    <t>ЦФКиСВАО</t>
  </si>
  <si>
    <t>МГФСО</t>
  </si>
  <si>
    <t>Чемерисов Н.Ф.</t>
  </si>
  <si>
    <t>Афанасьев И.М.</t>
  </si>
  <si>
    <t>Богатырева Т.М.</t>
  </si>
  <si>
    <t>Голубенко Ю.И.</t>
  </si>
  <si>
    <t>Плеханов В.В.</t>
  </si>
  <si>
    <t>Кучеряну М.И.Лавриненко Н.Ф.</t>
  </si>
  <si>
    <t>2000с/п</t>
  </si>
  <si>
    <t>СДЮШОР ЦСКА</t>
  </si>
  <si>
    <t xml:space="preserve"> </t>
  </si>
  <si>
    <t>Филатовы М.И., Е.А.</t>
  </si>
  <si>
    <t>Оськин С.Ю.</t>
  </si>
  <si>
    <t>Михеева В.В.,Смирнова Т.В.</t>
  </si>
  <si>
    <t>ЦСП по л/а - ЦСКА</t>
  </si>
  <si>
    <t>Полоницкий А.Е.,Вдовин М.В.</t>
  </si>
  <si>
    <t>Лиман В.П.,Логинова Н.С.</t>
  </si>
  <si>
    <t>Самбо-70 отделение "Черемушки"</t>
  </si>
  <si>
    <t>ЦСП по л/а</t>
  </si>
  <si>
    <t>Шемигон О.С.</t>
  </si>
  <si>
    <t>ЦСП по л/а-
ЦСКА</t>
  </si>
  <si>
    <t>Юность Москвы</t>
  </si>
  <si>
    <t>Бурлаков О.П. Кравцова К.О.</t>
  </si>
  <si>
    <t>60с/б</t>
  </si>
  <si>
    <t>2</t>
  </si>
  <si>
    <t>Кузин В.В.</t>
  </si>
  <si>
    <t>Литовченко И.Е</t>
  </si>
  <si>
    <t>ГБУ ЦСП ЛУЧ ЦСКА</t>
  </si>
  <si>
    <t>РОО КСК ЛУЧ</t>
  </si>
  <si>
    <t>ГБУ ЦСП ЛУЧ</t>
  </si>
  <si>
    <t>Федорива Л.В.</t>
  </si>
  <si>
    <t>Куканов ЮС</t>
  </si>
  <si>
    <t>Трефилов В.А.</t>
  </si>
  <si>
    <t>Ульяновск</t>
  </si>
  <si>
    <t>Анисимова Е.А., Лаврентьев В.А.</t>
  </si>
  <si>
    <t>Калуга</t>
  </si>
  <si>
    <t>Юность</t>
  </si>
  <si>
    <t>Зайцевы З.Х.и А.В.</t>
  </si>
  <si>
    <t>Божко ВА</t>
  </si>
  <si>
    <t>Яблочкин Иван</t>
  </si>
  <si>
    <t>Плотник Михаил</t>
  </si>
  <si>
    <t>Пастушков Кирилл</t>
  </si>
  <si>
    <t>Морин Алексей</t>
  </si>
  <si>
    <t>Николаев Антон</t>
  </si>
  <si>
    <t>Акимов М.В.</t>
  </si>
  <si>
    <t>Сенокоп Ян</t>
  </si>
  <si>
    <t>Аксенов Егор</t>
  </si>
  <si>
    <t>Голиков Алексей</t>
  </si>
  <si>
    <t>Потапова Т.М.</t>
  </si>
  <si>
    <t>Гулый Константин</t>
  </si>
  <si>
    <t>Шведов Роман</t>
  </si>
  <si>
    <t>Семенов Ян</t>
  </si>
  <si>
    <t>Подлегаев Евгений</t>
  </si>
  <si>
    <t>Бучилин Дмитрий</t>
  </si>
  <si>
    <t>Грунин Алексей</t>
  </si>
  <si>
    <t>Динамо</t>
  </si>
  <si>
    <t>Беляев Л.Н.</t>
  </si>
  <si>
    <t>Рулевский Евгений</t>
  </si>
  <si>
    <t>Андреев Константин</t>
  </si>
  <si>
    <t>Щеглова И.В. Носов С.В.</t>
  </si>
  <si>
    <t xml:space="preserve">Новиков Никита </t>
  </si>
  <si>
    <t xml:space="preserve">Куликов Лев </t>
  </si>
  <si>
    <t xml:space="preserve">Васильев Виталий </t>
  </si>
  <si>
    <t>Фролов Вадим</t>
  </si>
  <si>
    <t xml:space="preserve">Ельников Алексей </t>
  </si>
  <si>
    <t xml:space="preserve">Губарев Роман </t>
  </si>
  <si>
    <t>Поздняков Игорь</t>
  </si>
  <si>
    <t>РГУФКСМиТ</t>
  </si>
  <si>
    <t>Никонов В.И.</t>
  </si>
  <si>
    <t>Шест</t>
  </si>
  <si>
    <t>Трибой Мэдэлин</t>
  </si>
  <si>
    <t>Дашкин И.Г.</t>
  </si>
  <si>
    <t>Антонов Матвей</t>
  </si>
  <si>
    <t>Васяткины В.П., А.В.,Курбатов П..П.</t>
  </si>
  <si>
    <t>Ключарев Константин</t>
  </si>
  <si>
    <t>Козлова Э.В.</t>
  </si>
  <si>
    <t>Лютин Сергей</t>
  </si>
  <si>
    <t>Хмылов  И.В.</t>
  </si>
  <si>
    <t>Максимов Георгий</t>
  </si>
  <si>
    <t>Лемеш С.И.,Л.А.</t>
  </si>
  <si>
    <t>Будылин Алексей</t>
  </si>
  <si>
    <t>Петрова  Е.Э.</t>
  </si>
  <si>
    <t>Да Сильва Кристиан</t>
  </si>
  <si>
    <t>Вручинский Павел</t>
  </si>
  <si>
    <t>Лиман  В.П.,Логинова Н.С.,Иванов В.М.</t>
  </si>
  <si>
    <t>Байбаков Виктор</t>
  </si>
  <si>
    <t>Шаров Михаил</t>
  </si>
  <si>
    <t>Заварзин Владимир</t>
  </si>
  <si>
    <t>Панихин Григорий</t>
  </si>
  <si>
    <t>Боснич Сергей</t>
  </si>
  <si>
    <t>Бондарев Николай</t>
  </si>
  <si>
    <t>Биксалеев Ринат</t>
  </si>
  <si>
    <t>Подъяловская ИБ., Чубенко П.В.</t>
  </si>
  <si>
    <t>Ибрагимов Камран</t>
  </si>
  <si>
    <t>Оришев Альберт</t>
  </si>
  <si>
    <t>Привалов Александр</t>
  </si>
  <si>
    <t>Шерепа  Дмитрий</t>
  </si>
  <si>
    <t>Першин  Дмитрий</t>
  </si>
  <si>
    <t>Лебонда Е.О.</t>
  </si>
  <si>
    <t>Шарипов Руслан</t>
  </si>
  <si>
    <t>Демченко Роман</t>
  </si>
  <si>
    <t>Лытнев Валерий</t>
  </si>
  <si>
    <t>Ликсаков Кирилл</t>
  </si>
  <si>
    <t>Мосины  И.В., И.Н., Гончарова</t>
  </si>
  <si>
    <t xml:space="preserve">Дубков Андрей </t>
  </si>
  <si>
    <t>Процкий Никита</t>
  </si>
  <si>
    <t>МГСУ-МИСИ</t>
  </si>
  <si>
    <t>Федосов А.А.</t>
  </si>
  <si>
    <t>Ануфриев Никита</t>
  </si>
  <si>
    <t>Валитов Денис</t>
  </si>
  <si>
    <t>Анощенков Сергей</t>
  </si>
  <si>
    <t>Дык Л.В.,Воронин В.Н.</t>
  </si>
  <si>
    <t>Бобров Алексей</t>
  </si>
  <si>
    <t>Воронины Д.Ю., В.Н.</t>
  </si>
  <si>
    <t>Карась Владислав</t>
  </si>
  <si>
    <t>Воронин В.Н.</t>
  </si>
  <si>
    <t>Топорков Иван</t>
  </si>
  <si>
    <t>Худошубин Константин</t>
  </si>
  <si>
    <t>Иштряков Сергей</t>
  </si>
  <si>
    <t>Павлова Н.В., Павлов В.И.,Мироненко И</t>
  </si>
  <si>
    <t>Горохов Георгий</t>
  </si>
  <si>
    <t>Кирьянов Кирилл</t>
  </si>
  <si>
    <t>Кочкаров Дмитрий</t>
  </si>
  <si>
    <t>Фомин Вадим</t>
  </si>
  <si>
    <t>Михеев М..Г.</t>
  </si>
  <si>
    <t>Дектярев Геннадий</t>
  </si>
  <si>
    <t>Курцев  Денис</t>
  </si>
  <si>
    <t>Манукян Михаил</t>
  </si>
  <si>
    <t>Трифонов Влад</t>
  </si>
  <si>
    <t>Ужакин Игорь</t>
  </si>
  <si>
    <t>Казеев Е.М.,БахтинК.Г., Сергеев С.С.</t>
  </si>
  <si>
    <t>Чижеликов Алексей</t>
  </si>
  <si>
    <t xml:space="preserve">Монастырский.М.И Иванько.А.М                           </t>
  </si>
  <si>
    <t>Кожевников Максим</t>
  </si>
  <si>
    <t xml:space="preserve">Монастырский.М.И Иванько.А.М     </t>
  </si>
  <si>
    <t>Адышкин Павел</t>
  </si>
  <si>
    <t>Панферов Иван</t>
  </si>
  <si>
    <t>Калюжный Дмитрий</t>
  </si>
  <si>
    <t>Иванько А.М</t>
  </si>
  <si>
    <t xml:space="preserve">Галыняк Александр </t>
  </si>
  <si>
    <t>Воловий  Антон</t>
  </si>
  <si>
    <t>Майоров</t>
  </si>
  <si>
    <t>Агаев Дмитрий</t>
  </si>
  <si>
    <t>Яковлев Н.Ф.</t>
  </si>
  <si>
    <t>Кузнецов Алексей</t>
  </si>
  <si>
    <t>Строков Александр</t>
  </si>
  <si>
    <t>Бабенко Егор</t>
  </si>
  <si>
    <t>Чемерисов Н.Ф.Мурованный Ю.И.</t>
  </si>
  <si>
    <t>Прокошин Алексей</t>
  </si>
  <si>
    <t>Дроздов Дмитрий</t>
  </si>
  <si>
    <t>Слободанюк Илья</t>
  </si>
  <si>
    <t>Еремин Максим</t>
  </si>
  <si>
    <t>Несмашный Денис</t>
  </si>
  <si>
    <t>Голубенко Ю.И.Герасимчук О.Г.</t>
  </si>
  <si>
    <t>Евсюков Евгений</t>
  </si>
  <si>
    <t>Голубенко Ю.И.Абдуллаев В.Ш.Никитин А.Н.</t>
  </si>
  <si>
    <t>Омельченко Владислав</t>
  </si>
  <si>
    <t>Голубенко Ю.И.Кудашкина З.К.Беликов Ю.Б.</t>
  </si>
  <si>
    <t>Бобырь Михаил</t>
  </si>
  <si>
    <t>Тихонов Артем</t>
  </si>
  <si>
    <t>Селезнев Александр</t>
  </si>
  <si>
    <t>Воронин Павел</t>
  </si>
  <si>
    <t>Трушин Ю.В.</t>
  </si>
  <si>
    <t>Буткявичус Сергей</t>
  </si>
  <si>
    <t>Богатырева Т.М.Маренков Р.Ю.</t>
  </si>
  <si>
    <t>Вареник Вадим</t>
  </si>
  <si>
    <t>Кочковский Владимир</t>
  </si>
  <si>
    <t>Яковлева О.Н.</t>
  </si>
  <si>
    <t>Плотников Евгений</t>
  </si>
  <si>
    <t>Никитин В.</t>
  </si>
  <si>
    <t>Ильичев Иван</t>
  </si>
  <si>
    <t>Бурт А.С.</t>
  </si>
  <si>
    <t>Миссиров Лев</t>
  </si>
  <si>
    <t>Бурт А.С.Чикалин М.Ф.</t>
  </si>
  <si>
    <t>Брумель Виктор</t>
  </si>
  <si>
    <t>Патраков Андрей</t>
  </si>
  <si>
    <t>Бурт А.С.Абросимов В.И.</t>
  </si>
  <si>
    <t>Ткач Роман</t>
  </si>
  <si>
    <t>Барашков Никита</t>
  </si>
  <si>
    <t>Бирюков Леонид</t>
  </si>
  <si>
    <t>Бурт А.С.Яковлев Н.Ф.</t>
  </si>
  <si>
    <t>Казарян Гайк</t>
  </si>
  <si>
    <t>Шульгин В.И.Овчинник И.В.</t>
  </si>
  <si>
    <t>Желябин Дмитрий</t>
  </si>
  <si>
    <t>Шульгин В.И.Исакин В.И.</t>
  </si>
  <si>
    <t>Бурлаченко Павел</t>
  </si>
  <si>
    <t>Шульгин В.И.</t>
  </si>
  <si>
    <t>Марков Алексей</t>
  </si>
  <si>
    <t>Подгорбунских Виталий</t>
  </si>
  <si>
    <t>Кучеряну М.И.Шаловников А.П.Лавриненко Н.Ф.</t>
  </si>
  <si>
    <t>Савин Илья</t>
  </si>
  <si>
    <t>Кучеряну М.И.</t>
  </si>
  <si>
    <t>Мицкий Иван</t>
  </si>
  <si>
    <t>Лысов Ричард</t>
  </si>
  <si>
    <t>Кучеряну М.И.Шульгин В.И.</t>
  </si>
  <si>
    <t>Селезнев Никита</t>
  </si>
  <si>
    <t>Климанов Артем</t>
  </si>
  <si>
    <t>Суховершин Артем</t>
  </si>
  <si>
    <t>Робека Сергей</t>
  </si>
  <si>
    <t>Филатов Алексей</t>
  </si>
  <si>
    <t>Михайлова Е.В.</t>
  </si>
  <si>
    <t>Ожгибесов Илья</t>
  </si>
  <si>
    <t>Калашникова О.Ю.</t>
  </si>
  <si>
    <t>Зарубин Кирилл</t>
  </si>
  <si>
    <t>Вихорев Владимир</t>
  </si>
  <si>
    <t>Калашникова О.Ю.,Порядина В.Н.</t>
  </si>
  <si>
    <t>Иваненко Владислав</t>
  </si>
  <si>
    <t>Стойкович Неманя</t>
  </si>
  <si>
    <t>Стукалов Валентин</t>
  </si>
  <si>
    <t>Ревун Е.Н.,Ревун В.Д.,Тетюшин С.В.</t>
  </si>
  <si>
    <t>Юров Антон</t>
  </si>
  <si>
    <t>Крючкова Т.Г., Алексидзе А.С.</t>
  </si>
  <si>
    <t>Котов Александр</t>
  </si>
  <si>
    <t>Лисин А.А. Карпенко Ю.Н.</t>
  </si>
  <si>
    <t>Панфёров Антон</t>
  </si>
  <si>
    <t>Кузнецов В.Я.</t>
  </si>
  <si>
    <t>Куприянов Егор</t>
  </si>
  <si>
    <t>Манаев Егор</t>
  </si>
  <si>
    <t>Асанов Александр</t>
  </si>
  <si>
    <t>Черняева А.А.Терехова Н.В. Коростелёс А.В.</t>
  </si>
  <si>
    <t>Тарасов Аркадий</t>
  </si>
  <si>
    <t>Терехова Н.В. Коростелёв А.В.</t>
  </si>
  <si>
    <t>Курицын Иван</t>
  </si>
  <si>
    <t xml:space="preserve">Терехова Н.В. </t>
  </si>
  <si>
    <t>Сапрыкин Игорь</t>
  </si>
  <si>
    <t>Мещеряков В.Ю.Герасимов П.А. Пикулёв О.Ю.</t>
  </si>
  <si>
    <t>Степанов Иван</t>
  </si>
  <si>
    <t>Кореннов В.А.</t>
  </si>
  <si>
    <t xml:space="preserve">Клевцов Алексей </t>
  </si>
  <si>
    <t>Угрюмов Павел</t>
  </si>
  <si>
    <t>Николаев Николай</t>
  </si>
  <si>
    <t>Свешников Олег</t>
  </si>
  <si>
    <t>Ефимов Антон</t>
  </si>
  <si>
    <t>Лындин Иван</t>
  </si>
  <si>
    <t>Ржанников Игорь</t>
  </si>
  <si>
    <t>Клочков Александр</t>
  </si>
  <si>
    <t>Фролова Т.С.</t>
  </si>
  <si>
    <t>Пушкарев Никита</t>
  </si>
  <si>
    <t>Козлов Антон</t>
  </si>
  <si>
    <t>Плотников П.Н. Бармин Ф.И.Плескач-Стыркина С.П.Герасимов П.А.</t>
  </si>
  <si>
    <t>Кузнецов Артем</t>
  </si>
  <si>
    <t>Клычникова Л.В.</t>
  </si>
  <si>
    <t>Алдушин Александр</t>
  </si>
  <si>
    <t>Захряпин Дмитрий</t>
  </si>
  <si>
    <t>Черкасов Михаил</t>
  </si>
  <si>
    <t>Чеканов Сергей</t>
  </si>
  <si>
    <t>Нестеров Александр</t>
  </si>
  <si>
    <t>Шульга Кирилл</t>
  </si>
  <si>
    <t>Евсеенков Никита</t>
  </si>
  <si>
    <t>Другов Роман</t>
  </si>
  <si>
    <t>Малых Илья</t>
  </si>
  <si>
    <t>Лютый Евгений</t>
  </si>
  <si>
    <t>Лялин Вячеслав</t>
  </si>
  <si>
    <t>Сысоев Сергей</t>
  </si>
  <si>
    <t>Лиман В.П., Иванов В.М.</t>
  </si>
  <si>
    <t>Новиков Алексей</t>
  </si>
  <si>
    <t>Казачков Никита</t>
  </si>
  <si>
    <t>Сехин Александр</t>
  </si>
  <si>
    <t>Ткаченко Антон</t>
  </si>
  <si>
    <t>Яшин Владимир</t>
  </si>
  <si>
    <t>Фетисов А.И.</t>
  </si>
  <si>
    <t>Несговоров Василий</t>
  </si>
  <si>
    <t>Путинцев Илья</t>
  </si>
  <si>
    <t xml:space="preserve">Фетисов А.И. </t>
  </si>
  <si>
    <t>Апарин Роман</t>
  </si>
  <si>
    <t>Лапач Александр</t>
  </si>
  <si>
    <t>Лапач Алексей</t>
  </si>
  <si>
    <t>Давыдов Владислав</t>
  </si>
  <si>
    <t>Ткаченко Артем</t>
  </si>
  <si>
    <t>Калашник Иван</t>
  </si>
  <si>
    <t>Иванов Александр</t>
  </si>
  <si>
    <t>Шурыгин Роман</t>
  </si>
  <si>
    <t>Багдасаров Эвер</t>
  </si>
  <si>
    <t>Грибанов Дмитрий</t>
  </si>
  <si>
    <t>Степанов Максим</t>
  </si>
  <si>
    <t>Терещенко Андрей</t>
  </si>
  <si>
    <t>Куксин Евгений</t>
  </si>
  <si>
    <t>Оськин С.Ю., Вдовин М.В.</t>
  </si>
  <si>
    <t>Клинков Егор</t>
  </si>
  <si>
    <t>Аверин В.А.</t>
  </si>
  <si>
    <t>Твердохлеб Николай</t>
  </si>
  <si>
    <t>Степанов Дмитрий</t>
  </si>
  <si>
    <t>Курчанинов Александр</t>
  </si>
  <si>
    <t>Тягачев Александр</t>
  </si>
  <si>
    <t>Гореловы Н.Б.,В.Н.</t>
  </si>
  <si>
    <t>Таланов Владимир </t>
  </si>
  <si>
    <t>Монастырский М.И.</t>
  </si>
  <si>
    <t>Петров Сергей</t>
  </si>
  <si>
    <t>01.06.95</t>
  </si>
  <si>
    <t>Худеев Илларион</t>
  </si>
  <si>
    <t>12.06.95</t>
  </si>
  <si>
    <t>Исаев Алесксей</t>
  </si>
  <si>
    <t>29.01.98</t>
  </si>
  <si>
    <t>14.04.98</t>
  </si>
  <si>
    <t>Чумичев Андрей</t>
  </si>
  <si>
    <t>10.10.95</t>
  </si>
  <si>
    <t>Рылев Иван</t>
  </si>
  <si>
    <t>25.12.96</t>
  </si>
  <si>
    <t>Перушкин Сергей</t>
  </si>
  <si>
    <t>12.09.97</t>
  </si>
  <si>
    <t>Елисеев Александр</t>
  </si>
  <si>
    <t>Вдовин М.В., Полоницкий А.Е., Лукьянов А.Н.</t>
  </si>
  <si>
    <t>Адамс Люкман</t>
  </si>
  <si>
    <t>Тер-Аванесов Е.М., Зуенко Ю.В.</t>
  </si>
  <si>
    <t>Пестов Евгений</t>
  </si>
  <si>
    <t>02.05.1992</t>
  </si>
  <si>
    <t>ЦСКА</t>
  </si>
  <si>
    <t>Осипов С.А., Оськин С.Ю.</t>
  </si>
  <si>
    <t>Михайлов Кирилл</t>
  </si>
  <si>
    <t>Куканов Ю.С., Куфтырев А.Ю.</t>
  </si>
  <si>
    <t>Миронов Олег</t>
  </si>
  <si>
    <t>Зеленцова Т.П., Горбунова Т.А.</t>
  </si>
  <si>
    <t>Зеленцова Т.П.</t>
  </si>
  <si>
    <t>Бутранов Алексей</t>
  </si>
  <si>
    <t>Евсюков Е.А., Болотов А.С., Осипов С.А.</t>
  </si>
  <si>
    <t>Соколов Вячеслав</t>
  </si>
  <si>
    <t>Куканов Ю.С.</t>
  </si>
  <si>
    <t>Волков Александр</t>
  </si>
  <si>
    <t>27.03.1991</t>
  </si>
  <si>
    <t>Иманкулов Дмитрий</t>
  </si>
  <si>
    <t>Куканов Ю.С., Шулайкин В.С.</t>
  </si>
  <si>
    <t>Григорьев Олег</t>
  </si>
  <si>
    <t>Куканов Ю.С., Швецов Л.А., Борзова Т.Ю.</t>
  </si>
  <si>
    <t>Русаков Андрей</t>
  </si>
  <si>
    <t>Куканов Ю.С., Евченко В.А., Литвинова А.В.</t>
  </si>
  <si>
    <t>Чистов Алексей</t>
  </si>
  <si>
    <t>Осипов С.А., Петров Н.Д., Табаченков Д.А.</t>
  </si>
  <si>
    <t>Кириллов Алексей</t>
  </si>
  <si>
    <t>Осипов С.А., Русских К.Г., Кириллова М.А.</t>
  </si>
  <si>
    <t>Петрухин Рудольф</t>
  </si>
  <si>
    <t>Фролова Т.С., Давалов В.Н.</t>
  </si>
  <si>
    <t>Антонов Сергей</t>
  </si>
  <si>
    <t>Фролова Т. С., Лисканюк Д.И.,Агапова Л.П.</t>
  </si>
  <si>
    <t>Поздняков Семен</t>
  </si>
  <si>
    <t>Воронины Д.Ю., В.Н., Морозов Г.Г.</t>
  </si>
  <si>
    <t>Чижиков Дмитрий</t>
  </si>
  <si>
    <t>Тер-Аванесов Е.А., Фролова О.А.</t>
  </si>
  <si>
    <t>Шалин Павел</t>
  </si>
  <si>
    <t>Шемигон О.С., Назаров А.П.</t>
  </si>
  <si>
    <t>Антонов Евгений</t>
  </si>
  <si>
    <t>Шемигон О.С., С.С., Кириллов Ю.А.</t>
  </si>
  <si>
    <t>Петров Александр</t>
  </si>
  <si>
    <t>Шемигон О.С., Тантлевский Е.В.</t>
  </si>
  <si>
    <t>Колосов Дмитрий</t>
  </si>
  <si>
    <t>Кокоев Валерий</t>
  </si>
  <si>
    <t>Цахилов И.Л., Лободин Л.А.</t>
  </si>
  <si>
    <t>Икаев Давид</t>
  </si>
  <si>
    <t>Цахилов И.Л.</t>
  </si>
  <si>
    <t>Березуцкий Илья</t>
  </si>
  <si>
    <t>Березуцкая Н.Н. Березуцкий В.В.</t>
  </si>
  <si>
    <t>Кацай Владислав</t>
  </si>
  <si>
    <t>Агафонов Павел</t>
  </si>
  <si>
    <t>Логинов Иван</t>
  </si>
  <si>
    <t>Козлов Николай</t>
  </si>
  <si>
    <t>Мрыхин Александр</t>
  </si>
  <si>
    <t>04.09.96</t>
  </si>
  <si>
    <t>Филатова Г.Н</t>
  </si>
  <si>
    <t>Носкевич Александр</t>
  </si>
  <si>
    <t>Москаленко В.Ю. Павлов В.И. Акимов М.В.</t>
  </si>
  <si>
    <t>Минусов Тимур</t>
  </si>
  <si>
    <t>Попов Семен</t>
  </si>
  <si>
    <t>Таганская Т.М. Павлов В.И.</t>
  </si>
  <si>
    <t>Николаев Сергей</t>
  </si>
  <si>
    <t>Гуркин Василий</t>
  </si>
  <si>
    <t>Козлов Владимр</t>
  </si>
  <si>
    <t>Овчаренко Андрей</t>
  </si>
  <si>
    <t>Красносельский Валерий</t>
  </si>
  <si>
    <t>Соколова.Н.Д</t>
  </si>
  <si>
    <t>Столов Иван</t>
  </si>
  <si>
    <t>Будалов С.Н. Столов И.И.</t>
  </si>
  <si>
    <t>Папаиордани Анастас</t>
  </si>
  <si>
    <t>Абрамович Виталий</t>
  </si>
  <si>
    <t>Лазарев Николай</t>
  </si>
  <si>
    <t>Коваль Павел</t>
  </si>
  <si>
    <t>Шабанов Г.К. Филатова Г.Н</t>
  </si>
  <si>
    <t>Журавлев Олег</t>
  </si>
  <si>
    <t>Михеева ВВ</t>
  </si>
  <si>
    <t>Пискунов Дмитрий</t>
  </si>
  <si>
    <t>Шабанов ГК</t>
  </si>
  <si>
    <t>Смирнов Роман</t>
  </si>
  <si>
    <t>Москва-Воронеж</t>
  </si>
  <si>
    <t>Михеева ВВ, Ортина ОА</t>
  </si>
  <si>
    <t>Тихонов Александр</t>
  </si>
  <si>
    <t>Шпаер Александр</t>
  </si>
  <si>
    <t>Федорива ЛВ, Фомичёв В.Н.</t>
  </si>
  <si>
    <t>Кириллов Павел</t>
  </si>
  <si>
    <t>Москва-Рязань</t>
  </si>
  <si>
    <t xml:space="preserve">Федорива ЛВ </t>
  </si>
  <si>
    <t>Антманис Владимир</t>
  </si>
  <si>
    <t>12.03.84</t>
  </si>
  <si>
    <t>Москва-Орнебургская</t>
  </si>
  <si>
    <t>Галянин Роман</t>
  </si>
  <si>
    <t>Москва-Саратовская</t>
  </si>
  <si>
    <t>Нестеренко Владимир</t>
  </si>
  <si>
    <t>25.05.93</t>
  </si>
  <si>
    <t>Москва-Орловская</t>
  </si>
  <si>
    <t>Потапов Александр</t>
  </si>
  <si>
    <t>Куканов ЮС, Монастырский МИ</t>
  </si>
  <si>
    <t>Сафиуллин Ильгизар</t>
  </si>
  <si>
    <t>Москва-Татарстан</t>
  </si>
  <si>
    <t>Куканов ЮС, Никешин</t>
  </si>
  <si>
    <t>Семёнов Дмитрий</t>
  </si>
  <si>
    <t>Ядгаров Искандер</t>
  </si>
  <si>
    <t>1991</t>
  </si>
  <si>
    <t>Баутов Шамиль</t>
  </si>
  <si>
    <t>Мухин Анатолий</t>
  </si>
  <si>
    <t>Куканов ЮС Никешин</t>
  </si>
  <si>
    <t>Сизов Дмитрий</t>
  </si>
  <si>
    <t>Куканов Ю,С.</t>
  </si>
  <si>
    <t>Шабанов Константин</t>
  </si>
  <si>
    <t>Москва-Псковская</t>
  </si>
  <si>
    <t>Шабанов Филипп</t>
  </si>
  <si>
    <t>Афонин Максим</t>
  </si>
  <si>
    <t>06.01.92</t>
  </si>
  <si>
    <t>Москва-Саха Якутия</t>
  </si>
  <si>
    <t>ЗТР Колодко НА</t>
  </si>
  <si>
    <t xml:space="preserve">Фарносов Андрей </t>
  </si>
  <si>
    <t>Фарносов В, Пронин В.</t>
  </si>
  <si>
    <t>Виноградов Игорь</t>
  </si>
  <si>
    <t>Магауянов Азамат</t>
  </si>
  <si>
    <t>Ледовской Виталий</t>
  </si>
  <si>
    <t>Гордеев Владимир</t>
  </si>
  <si>
    <t>Пришлов Анатолий</t>
  </si>
  <si>
    <t>Когут Максим</t>
  </si>
  <si>
    <t>ГБОУ ДОД РК КДЮСШ № 1</t>
  </si>
  <si>
    <t>Панюкова М.А., Жубрев В.В.</t>
  </si>
  <si>
    <t>Пискарев Дмитрий</t>
  </si>
  <si>
    <t>6.10.88</t>
  </si>
  <si>
    <t>СДЮШОР Мос.обл</t>
  </si>
  <si>
    <t>Сафронов О.А.</t>
  </si>
  <si>
    <t xml:space="preserve">Пряничников Семен </t>
  </si>
  <si>
    <t>13.10.90</t>
  </si>
  <si>
    <t>Пряничников Семен</t>
  </si>
  <si>
    <t>Ермаков Александр</t>
  </si>
  <si>
    <t>Нижегородская</t>
  </si>
  <si>
    <t>СДЮСШОР №1</t>
  </si>
  <si>
    <t>Степаненков В.А.</t>
  </si>
  <si>
    <t>Васильев Михаил</t>
  </si>
  <si>
    <t>Чувашская</t>
  </si>
  <si>
    <t>СДЮШОР-3</t>
  </si>
  <si>
    <t>Другов Р.С., Казаков Н.П.</t>
  </si>
  <si>
    <t>Аникин Антон</t>
  </si>
  <si>
    <t>Красноярский</t>
  </si>
  <si>
    <t>Кара Ю.Н., Епишин С.Д.</t>
  </si>
  <si>
    <t>Абрамов Александр</t>
  </si>
  <si>
    <t>МПСОЦ Металлург</t>
  </si>
  <si>
    <t>Абрамовы А.В., М.С.</t>
  </si>
  <si>
    <t>Сатанов Александр</t>
  </si>
  <si>
    <t>Саратовская</t>
  </si>
  <si>
    <t>СДЮСШОР-6</t>
  </si>
  <si>
    <t>Бочкарева М.В.</t>
  </si>
  <si>
    <t>Анищенков Никита</t>
  </si>
  <si>
    <t>Московская - Челябинская</t>
  </si>
  <si>
    <t>Клюгины С.П., В.Ю., Чикалин М.В., Гудзик В.В.</t>
  </si>
  <si>
    <t>Штыркин Евгений</t>
  </si>
  <si>
    <t>Садеев Ильфат</t>
  </si>
  <si>
    <t>Захаров Борис</t>
  </si>
  <si>
    <t>Омская</t>
  </si>
  <si>
    <t>Хмелев А.Е</t>
  </si>
  <si>
    <t>Лонин Даниил</t>
  </si>
  <si>
    <t xml:space="preserve">Рязанская </t>
  </si>
  <si>
    <t>СК "Луч"</t>
  </si>
  <si>
    <t>Джавахова Г.С., Капацинский О.К.</t>
  </si>
  <si>
    <t>Мудров Илья</t>
  </si>
  <si>
    <t>Ярославская</t>
  </si>
  <si>
    <t>Козлитин Виктор</t>
  </si>
  <si>
    <t>Трофимовы Е.В., Т.Ф.,И.Е.,
Мирошниченко В.И.</t>
  </si>
  <si>
    <t>Краснов Владимир</t>
  </si>
  <si>
    <t>Косарева А.В.</t>
  </si>
  <si>
    <t>Шевелев Вячеслав</t>
  </si>
  <si>
    <t>СПб</t>
  </si>
  <si>
    <t>Жубряков Г.Н.</t>
  </si>
  <si>
    <t>Петухов Сергей</t>
  </si>
  <si>
    <t>Коваленко Даниил</t>
  </si>
  <si>
    <t>Самара</t>
  </si>
  <si>
    <t>Дмитриев В.М.</t>
  </si>
  <si>
    <t>Дылдин Максим</t>
  </si>
  <si>
    <t>Пермский</t>
  </si>
  <si>
    <t>Верещагина З.Г.</t>
  </si>
  <si>
    <t>ГОБУ ЯО СДЮСШОР</t>
  </si>
  <si>
    <t>РуденкоВ.Г.Огвоздина Т.В.</t>
  </si>
  <si>
    <t>Ковалев Юрий</t>
  </si>
  <si>
    <t>Тверская</t>
  </si>
  <si>
    <t>ШВСМ</t>
  </si>
  <si>
    <t>Белобров О.А. Куканов Ю.С.</t>
  </si>
  <si>
    <t>Сидоров Максим</t>
  </si>
  <si>
    <t>Сафонов В.Г.,
Мирошин Г.М.</t>
  </si>
  <si>
    <t>Буланов Александр</t>
  </si>
  <si>
    <t>Сафонов В.Г.</t>
  </si>
  <si>
    <t>Муратов Сергей</t>
  </si>
  <si>
    <t>Зайцевы З.Х.и А.В.,Богатырева Т.М.</t>
  </si>
  <si>
    <t>Кузин Андрей</t>
  </si>
  <si>
    <t>Тимошин Андрей</t>
  </si>
  <si>
    <t>ОСДЮШОР</t>
  </si>
  <si>
    <t>Маренков Р.И.</t>
  </si>
  <si>
    <t>Анищенко Станислав</t>
  </si>
  <si>
    <t>Неделин Дмитрий</t>
  </si>
  <si>
    <t>МУЖЧИНЫ</t>
  </si>
  <si>
    <t>ЧЕМПИОНАТ г.Москвы по легкой атлетике</t>
  </si>
  <si>
    <t>Вид</t>
  </si>
  <si>
    <t>Москва, ЛФК ЦСКА 23-24.01.2014г.</t>
  </si>
  <si>
    <t>Монастырский М.И., Тихненко С.Г.</t>
  </si>
  <si>
    <t>Республика Коми</t>
  </si>
  <si>
    <t>С.Петерб.</t>
  </si>
  <si>
    <t>Мокроусов Илья</t>
  </si>
  <si>
    <t>МГУ</t>
  </si>
  <si>
    <t>Паращук В.Н.</t>
  </si>
  <si>
    <t>Филькин Иван</t>
  </si>
  <si>
    <t>Милюкова Н.В.</t>
  </si>
  <si>
    <t>Сергеев Дмитрий</t>
  </si>
  <si>
    <t>Колесниченко Вячеслав</t>
  </si>
  <si>
    <t>Московская - Волгоградская</t>
  </si>
  <si>
    <t>15.12.1984</t>
  </si>
  <si>
    <t>Москаленко В.Ю. Яковлева В.В.</t>
  </si>
  <si>
    <t xml:space="preserve">Волгоградская 
Ставропольский </t>
  </si>
  <si>
    <t>Московская-СПб</t>
  </si>
  <si>
    <t>Карамашев Максим</t>
  </si>
  <si>
    <t>Новосибирская</t>
  </si>
  <si>
    <t>Телятников М.М.</t>
  </si>
  <si>
    <t>Галеев Рашид</t>
  </si>
  <si>
    <t>Пехтерев Олег</t>
  </si>
  <si>
    <t>Удовик Е.Н.</t>
  </si>
  <si>
    <t>Юхади Тимур</t>
  </si>
  <si>
    <t>Погорелов Георгий</t>
  </si>
  <si>
    <t>Перевощиков Андрей</t>
  </si>
  <si>
    <t>Черепанов Данил</t>
  </si>
  <si>
    <t>Данишевская И.Н.</t>
  </si>
  <si>
    <t>Коба Ян</t>
  </si>
  <si>
    <t>Ю.М.- Знаменские</t>
  </si>
  <si>
    <t>Чистяков В.В.</t>
  </si>
  <si>
    <t>16.15</t>
  </si>
  <si>
    <t>Монастырский М.И., Иванько А.М.</t>
  </si>
  <si>
    <t>Монастырский М.И., Илюхин С.К., Иванько А.М.</t>
  </si>
  <si>
    <t>РОО КСК ЛУЧ, ЦФКиС ВАО</t>
  </si>
  <si>
    <t>РОО КСК ЛУЧ СК, МГУ, ЦФКиС ВАО</t>
  </si>
  <si>
    <t xml:space="preserve">Монастырский М.И., Иванько А.М.   </t>
  </si>
  <si>
    <t>Финальные забеги</t>
  </si>
  <si>
    <t>ГБУ ЦСП ЛУЧ, ЦФКиС ВАО</t>
  </si>
  <si>
    <t>Монастырский М.И., Гуров Ю.Н., Иванько А.М.</t>
  </si>
  <si>
    <t>Шабанов Г.К., К.С.</t>
  </si>
  <si>
    <t>18.00</t>
  </si>
  <si>
    <t>16.40</t>
  </si>
  <si>
    <t>Михеева В.В.</t>
  </si>
  <si>
    <t>Регион</t>
  </si>
  <si>
    <t>Скоробогатько Александр</t>
  </si>
  <si>
    <t>Трефилов В.А., Горбань Б.А.</t>
  </si>
  <si>
    <t>Шармин Евгений</t>
  </si>
  <si>
    <t>Борзаковский Ю.М.</t>
  </si>
  <si>
    <t>Козачек Артем</t>
  </si>
  <si>
    <t>ЦЛАМО</t>
  </si>
  <si>
    <t>ЦФКиС ВАО</t>
  </si>
  <si>
    <t>19.05</t>
  </si>
  <si>
    <t>17.40</t>
  </si>
  <si>
    <t>16.25</t>
  </si>
  <si>
    <t>16.20</t>
  </si>
  <si>
    <t>вк</t>
  </si>
  <si>
    <t>Москва-Рязанская</t>
  </si>
  <si>
    <t>Москва-Воронежская</t>
  </si>
  <si>
    <t>19.50</t>
  </si>
  <si>
    <t>18.10</t>
  </si>
  <si>
    <t>18.20</t>
  </si>
  <si>
    <t>17.20</t>
  </si>
  <si>
    <t>17.55</t>
  </si>
  <si>
    <t>Ахтямов Алексей</t>
  </si>
  <si>
    <t>змс</t>
  </si>
  <si>
    <t>4.03,66</t>
  </si>
  <si>
    <t>сошел</t>
  </si>
  <si>
    <t>4.03,17</t>
  </si>
  <si>
    <t>4.08,43</t>
  </si>
  <si>
    <t>4.10,80</t>
  </si>
  <si>
    <t>4.24,61</t>
  </si>
  <si>
    <t>ня</t>
  </si>
  <si>
    <t>4.23,12</t>
  </si>
  <si>
    <t>4.31,02</t>
  </si>
  <si>
    <t>4.08,41</t>
  </si>
  <si>
    <t>3.57,49</t>
  </si>
  <si>
    <t>4.31,98</t>
  </si>
  <si>
    <t>3.59,42</t>
  </si>
  <si>
    <t>4.00,03</t>
  </si>
  <si>
    <t>3.58,40</t>
  </si>
  <si>
    <t>4.00,72</t>
  </si>
  <si>
    <t>4.10,14</t>
  </si>
  <si>
    <t>3.58,92</t>
  </si>
  <si>
    <t>4.17,91</t>
  </si>
  <si>
    <t>3.59,79</t>
  </si>
  <si>
    <t>4.17,32</t>
  </si>
  <si>
    <t>ИТОГОВЫЙ ПРОТОКОЛ</t>
  </si>
  <si>
    <t>3.48,43</t>
  </si>
  <si>
    <t>3.49,86</t>
  </si>
  <si>
    <t>3.47,95</t>
  </si>
  <si>
    <t>3.48,29</t>
  </si>
  <si>
    <t>3.48,92</t>
  </si>
  <si>
    <t>3.53,46</t>
  </si>
  <si>
    <t>3.49,89</t>
  </si>
  <si>
    <t>3.49,47</t>
  </si>
  <si>
    <t>3.52,51</t>
  </si>
  <si>
    <t>3.57,52</t>
  </si>
  <si>
    <t>3.52,09</t>
  </si>
  <si>
    <t>17.35</t>
  </si>
  <si>
    <t>Филиппов Егор</t>
  </si>
  <si>
    <t>САХА Якутия</t>
  </si>
  <si>
    <t>Соков В.В.</t>
  </si>
  <si>
    <t>Пестряков Иван</t>
  </si>
  <si>
    <t>Карелия</t>
  </si>
  <si>
    <t>Воробьёв С.А., Фарутин Н.В.</t>
  </si>
  <si>
    <t>Дергачев Юрий</t>
  </si>
  <si>
    <t>Орлов В.В.</t>
  </si>
  <si>
    <t>Федин Андрей</t>
  </si>
  <si>
    <t>Чижов Александр</t>
  </si>
  <si>
    <t>6,76  6,74</t>
  </si>
  <si>
    <t>6,84  6,79</t>
  </si>
  <si>
    <t>6,85  6,82</t>
  </si>
  <si>
    <t>6,90  6,95</t>
  </si>
  <si>
    <t>6,96  6,98</t>
  </si>
  <si>
    <t>6,98  6,90</t>
  </si>
  <si>
    <t>7,00 6,95</t>
  </si>
  <si>
    <t>7,00  7,01</t>
  </si>
  <si>
    <t>8,56  8,47</t>
  </si>
  <si>
    <t>8,35  8,43</t>
  </si>
  <si>
    <t>8,19  8,17</t>
  </si>
  <si>
    <t>7,93  7,91</t>
  </si>
  <si>
    <t>7,78  7,70</t>
  </si>
  <si>
    <t>8,29  8,35</t>
  </si>
  <si>
    <t>8,45  дискв. 162.7</t>
  </si>
  <si>
    <t>8,80  9,17</t>
  </si>
  <si>
    <t>дискв. 162.7</t>
  </si>
  <si>
    <t>Воробьёв С.А., Чурилин Ю.А.</t>
  </si>
  <si>
    <t>3а</t>
  </si>
  <si>
    <t>3б</t>
  </si>
  <si>
    <t>4а</t>
  </si>
  <si>
    <t>4б</t>
  </si>
  <si>
    <t>2а</t>
  </si>
  <si>
    <t>2б</t>
  </si>
  <si>
    <t>Соколов В.Ф., Иванов В.М.</t>
  </si>
  <si>
    <t>справка</t>
  </si>
  <si>
    <t>Зарипов Фанзиль</t>
  </si>
  <si>
    <t>Башкортостан</t>
  </si>
  <si>
    <t>-</t>
  </si>
  <si>
    <t>х</t>
  </si>
  <si>
    <t>о</t>
  </si>
  <si>
    <t>Продолжение</t>
  </si>
  <si>
    <t>5.57,05</t>
  </si>
  <si>
    <t>6.00,23</t>
  </si>
  <si>
    <t>5.51,11</t>
  </si>
  <si>
    <t>6.06,03</t>
  </si>
  <si>
    <t>8.10,75</t>
  </si>
  <si>
    <t>8.44,60</t>
  </si>
  <si>
    <t>8.09,41</t>
  </si>
  <si>
    <t>8.16,26</t>
  </si>
  <si>
    <t>8.29,87</t>
  </si>
  <si>
    <t>8.10,04</t>
  </si>
  <si>
    <t>8.11,44</t>
  </si>
  <si>
    <t>8.15,15</t>
  </si>
  <si>
    <t>8.25,94</t>
  </si>
  <si>
    <t>8.10,27</t>
  </si>
  <si>
    <t>8.21,57</t>
  </si>
  <si>
    <t>8.12,16</t>
  </si>
  <si>
    <t>н/я</t>
  </si>
  <si>
    <t>9.12,12</t>
  </si>
  <si>
    <t>8.44,65</t>
  </si>
  <si>
    <t>9.22,06</t>
  </si>
  <si>
    <t>ИТОВЫЙ ПРОТОКОЛ</t>
  </si>
  <si>
    <t>21,95  21,98</t>
  </si>
  <si>
    <t>21,93  21,89</t>
  </si>
  <si>
    <t>21,90 21,73</t>
  </si>
  <si>
    <t>21,79  21,67</t>
  </si>
  <si>
    <t>21,82  21,63</t>
  </si>
  <si>
    <t>21,96  ня</t>
  </si>
  <si>
    <t>отказ</t>
  </si>
  <si>
    <t>Гордеев Никита</t>
  </si>
  <si>
    <t>Мещеряков В.Ю.Герасимов П.А.</t>
  </si>
  <si>
    <t>2.03,28</t>
  </si>
  <si>
    <t>2.05,52</t>
  </si>
  <si>
    <t>2.03,16</t>
  </si>
  <si>
    <t>2.00,35</t>
  </si>
  <si>
    <t>2.01,63</t>
  </si>
  <si>
    <t>2.00,34</t>
  </si>
  <si>
    <t>2.02,16</t>
  </si>
  <si>
    <t>2.05,69</t>
  </si>
  <si>
    <t>2.01,00</t>
  </si>
  <si>
    <t>2.05,67</t>
  </si>
  <si>
    <t>2.03,62</t>
  </si>
  <si>
    <t>2.00,85</t>
  </si>
  <si>
    <t>2.01,21</t>
  </si>
  <si>
    <t>2.00,90</t>
  </si>
  <si>
    <t>2.06,71</t>
  </si>
  <si>
    <t>1.56,72</t>
  </si>
  <si>
    <t>1.58,29</t>
  </si>
  <si>
    <t>1.59,09</t>
  </si>
  <si>
    <t>1.55,59</t>
  </si>
  <si>
    <t>1.59.26</t>
  </si>
  <si>
    <t>2.02,55</t>
  </si>
  <si>
    <t>1.58,22</t>
  </si>
  <si>
    <t>2.03,34</t>
  </si>
  <si>
    <t>1.59,27</t>
  </si>
  <si>
    <t>1.56.87</t>
  </si>
  <si>
    <t>1.56,40</t>
  </si>
  <si>
    <t>1.56,75</t>
  </si>
  <si>
    <t>1.57,52</t>
  </si>
  <si>
    <t>1.57,27</t>
  </si>
  <si>
    <t>1.57,23</t>
  </si>
  <si>
    <t>1.56,64</t>
  </si>
  <si>
    <t>1.52,81</t>
  </si>
  <si>
    <t>1.52.40</t>
  </si>
  <si>
    <t>1.51,11</t>
  </si>
  <si>
    <t>1.52,56</t>
  </si>
  <si>
    <t>1.53,00</t>
  </si>
  <si>
    <t>1.53.23</t>
  </si>
  <si>
    <t>1.56,94</t>
  </si>
  <si>
    <t>1.54,59</t>
  </si>
  <si>
    <t>1.57,02</t>
  </si>
  <si>
    <t>1.52,87</t>
  </si>
  <si>
    <t>1.53,31</t>
  </si>
  <si>
    <t>1.53,14</t>
  </si>
  <si>
    <t>1.52,29</t>
  </si>
  <si>
    <t>1.52,14</t>
  </si>
  <si>
    <t>1.51,83</t>
  </si>
  <si>
    <t>диск. 163.3.</t>
  </si>
  <si>
    <t>1.48,46</t>
  </si>
  <si>
    <t>1.51,16</t>
  </si>
  <si>
    <t>1.57,16</t>
  </si>
  <si>
    <t>2.12,16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</si>
</sst>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h:mm;@"/>
    <numFmt numFmtId="165" formatCode="0.0"/>
    <numFmt numFmtId="166" formatCode="dd/mm/yy;@"/>
    <numFmt numFmtId="167" formatCode="m/d/yyyy;@"/>
    <numFmt numFmtId="168" formatCode="dd/mm/yy"/>
  </numFmts>
  <fonts count="47" x14ac:knownFonts="1">
    <font>
      <sz val="10"/>
      <name val="Arial Unicode MS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Unicode MS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 Cyr"/>
      <charset val="204"/>
    </font>
    <font>
      <sz val="10"/>
      <name val="Arial Unicode MS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rgb="FF0070C0"/>
      <name val="Arial"/>
      <family val="2"/>
      <charset val="204"/>
    </font>
    <font>
      <sz val="10"/>
      <name val="Arial Cyr"/>
      <charset val="204"/>
    </font>
    <font>
      <i/>
      <sz val="11"/>
      <name val="Arial"/>
      <family val="2"/>
      <charset val="204"/>
    </font>
    <font>
      <b/>
      <i/>
      <sz val="11"/>
      <name val="Arial"/>
      <family val="2"/>
      <charset val="204"/>
    </font>
    <font>
      <b/>
      <i/>
      <sz val="11"/>
      <color indexed="8"/>
      <name val="Arial"/>
      <family val="2"/>
      <charset val="204"/>
    </font>
    <font>
      <i/>
      <sz val="11"/>
      <color indexed="8"/>
      <name val="Arial"/>
      <family val="2"/>
      <charset val="204"/>
    </font>
    <font>
      <sz val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b/>
      <i/>
      <sz val="10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i/>
      <sz val="8"/>
      <color indexed="8"/>
      <name val="Arial"/>
      <family val="2"/>
      <charset val="204"/>
    </font>
    <font>
      <i/>
      <sz val="11"/>
      <color indexed="8"/>
      <name val="Arial Cyr"/>
      <charset val="204"/>
    </font>
    <font>
      <sz val="13"/>
      <color indexed="8"/>
      <name val="Calibri"/>
      <family val="2"/>
      <charset val="204"/>
    </font>
    <font>
      <i/>
      <sz val="11"/>
      <name val="Arial Cyr"/>
      <charset val="204"/>
    </font>
    <font>
      <b/>
      <i/>
      <sz val="11"/>
      <name val="Arial Cyr"/>
      <charset val="204"/>
    </font>
    <font>
      <i/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i/>
      <sz val="10"/>
      <name val="Arial Cyr"/>
      <charset val="204"/>
    </font>
    <font>
      <i/>
      <sz val="9"/>
      <name val="Arial"/>
      <family val="2"/>
      <charset val="204"/>
    </font>
    <font>
      <i/>
      <sz val="9"/>
      <color indexed="8"/>
      <name val="Arial"/>
      <family val="2"/>
      <charset val="204"/>
    </font>
    <font>
      <i/>
      <sz val="11"/>
      <name val="Arial"/>
      <family val="2"/>
    </font>
    <font>
      <b/>
      <i/>
      <sz val="11"/>
      <name val="Arial"/>
      <family val="2"/>
    </font>
    <font>
      <b/>
      <i/>
      <sz val="11"/>
      <color indexed="8"/>
      <name val="Arial"/>
      <family val="2"/>
    </font>
    <font>
      <b/>
      <i/>
      <sz val="11"/>
      <color indexed="8"/>
      <name val="Arial Cyr"/>
      <charset val="204"/>
    </font>
    <font>
      <i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i/>
      <sz val="8"/>
      <name val="Arial"/>
      <family val="2"/>
      <charset val="204"/>
    </font>
    <font>
      <i/>
      <sz val="8"/>
      <color rgb="FF000000"/>
      <name val="Arial"/>
      <family val="2"/>
      <charset val="204"/>
    </font>
    <font>
      <i/>
      <sz val="11"/>
      <color indexed="8"/>
      <name val="Arial"/>
      <family val="2"/>
    </font>
    <font>
      <sz val="11"/>
      <name val="Calibri"/>
      <family val="2"/>
      <charset val="204"/>
    </font>
    <font>
      <sz val="12"/>
      <color theme="0"/>
      <name val="Times New Roman"/>
      <family val="1"/>
      <charset val="204"/>
    </font>
    <font>
      <i/>
      <sz val="11"/>
      <color theme="0"/>
      <name val="Arial Cyr"/>
      <charset val="204"/>
    </font>
    <font>
      <sz val="10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7" fillId="0" borderId="0"/>
    <xf numFmtId="0" fontId="8" fillId="0" borderId="0"/>
    <xf numFmtId="0" fontId="10" fillId="0" borderId="0"/>
    <xf numFmtId="0" fontId="23" fillId="0" borderId="0"/>
    <xf numFmtId="0" fontId="10" fillId="0" borderId="0"/>
    <xf numFmtId="0" fontId="4" fillId="0" borderId="0"/>
    <xf numFmtId="0" fontId="10" fillId="0" borderId="0"/>
    <xf numFmtId="0" fontId="8" fillId="0" borderId="0"/>
  </cellStyleXfs>
  <cellXfs count="430">
    <xf numFmtId="0" fontId="0" fillId="0" borderId="0" xfId="0"/>
    <xf numFmtId="0" fontId="2" fillId="0" borderId="1" xfId="0" applyFont="1" applyBorder="1" applyAlignment="1">
      <alignment vertical="top"/>
    </xf>
    <xf numFmtId="0" fontId="4" fillId="0" borderId="0" xfId="0" applyFont="1"/>
    <xf numFmtId="0" fontId="0" fillId="0" borderId="0" xfId="0" applyAlignment="1">
      <alignment horizontal="left"/>
    </xf>
    <xf numFmtId="0" fontId="6" fillId="0" borderId="0" xfId="0" applyFont="1" applyAlignment="1">
      <alignment horizontal="left" wrapText="1"/>
    </xf>
    <xf numFmtId="0" fontId="4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horizontal="left"/>
    </xf>
    <xf numFmtId="0" fontId="7" fillId="0" borderId="0" xfId="0" applyFont="1"/>
    <xf numFmtId="0" fontId="4" fillId="0" borderId="0" xfId="0" applyFont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vertical="center"/>
    </xf>
    <xf numFmtId="1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5" fillId="0" borderId="0" xfId="0" applyFont="1" applyAlignment="1">
      <alignment horizontal="left" vertical="center"/>
    </xf>
    <xf numFmtId="16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right" vertical="center"/>
    </xf>
    <xf numFmtId="164" fontId="16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164" fontId="17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1" fontId="2" fillId="0" borderId="0" xfId="0" applyNumberFormat="1" applyFont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20" fillId="0" borderId="0" xfId="0" applyFont="1" applyBorder="1" applyAlignment="1">
      <alignment vertical="center"/>
    </xf>
    <xf numFmtId="1" fontId="17" fillId="0" borderId="0" xfId="0" applyNumberFormat="1" applyFont="1" applyBorder="1" applyAlignment="1">
      <alignment horizontal="center" vertical="center"/>
    </xf>
    <xf numFmtId="1" fontId="20" fillId="2" borderId="1" xfId="0" applyNumberFormat="1" applyFont="1" applyFill="1" applyBorder="1" applyAlignment="1">
      <alignment horizontal="center" vertical="center"/>
    </xf>
    <xf numFmtId="0" fontId="20" fillId="2" borderId="1" xfId="0" applyNumberFormat="1" applyFont="1" applyFill="1" applyBorder="1" applyAlignment="1">
      <alignment horizontal="center" vertical="center"/>
    </xf>
    <xf numFmtId="1" fontId="20" fillId="2" borderId="1" xfId="0" applyNumberFormat="1" applyFont="1" applyFill="1" applyBorder="1" applyAlignment="1">
      <alignment horizontal="right" vertical="center"/>
    </xf>
    <xf numFmtId="0" fontId="20" fillId="0" borderId="1" xfId="0" applyFont="1" applyBorder="1" applyAlignment="1">
      <alignment horizontal="center" shrinkToFit="1"/>
    </xf>
    <xf numFmtId="164" fontId="18" fillId="0" borderId="0" xfId="0" applyNumberFormat="1" applyFont="1" applyAlignment="1">
      <alignment horizontal="center" vertical="center"/>
    </xf>
    <xf numFmtId="14" fontId="2" fillId="0" borderId="1" xfId="0" applyNumberFormat="1" applyFont="1" applyBorder="1" applyAlignment="1">
      <alignment horizontal="center" vertical="top"/>
    </xf>
    <xf numFmtId="49" fontId="0" fillId="0" borderId="0" xfId="0" applyNumberFormat="1"/>
    <xf numFmtId="1" fontId="20" fillId="0" borderId="0" xfId="0" applyNumberFormat="1" applyFont="1" applyAlignment="1">
      <alignment vertical="center"/>
    </xf>
    <xf numFmtId="1" fontId="20" fillId="0" borderId="0" xfId="0" applyNumberFormat="1" applyFont="1" applyAlignment="1">
      <alignment horizontal="center" vertical="center"/>
    </xf>
    <xf numFmtId="49" fontId="20" fillId="0" borderId="0" xfId="0" applyNumberFormat="1" applyFont="1" applyAlignment="1">
      <alignment horizontal="center" vertical="center"/>
    </xf>
    <xf numFmtId="0" fontId="20" fillId="0" borderId="0" xfId="0" applyFont="1" applyFill="1" applyAlignment="1">
      <alignment vertical="center"/>
    </xf>
    <xf numFmtId="1" fontId="20" fillId="0" borderId="1" xfId="0" applyNumberFormat="1" applyFont="1" applyBorder="1" applyAlignment="1">
      <alignment horizontal="center" shrinkToFit="1"/>
    </xf>
    <xf numFmtId="0" fontId="7" fillId="0" borderId="0" xfId="0" applyFont="1" applyFill="1" applyBorder="1"/>
    <xf numFmtId="2" fontId="1" fillId="0" borderId="0" xfId="0" applyNumberFormat="1" applyFont="1" applyAlignment="1">
      <alignment vertical="center"/>
    </xf>
    <xf numFmtId="2" fontId="2" fillId="0" borderId="0" xfId="0" applyNumberFormat="1" applyFont="1" applyAlignment="1">
      <alignment horizontal="center" vertical="center"/>
    </xf>
    <xf numFmtId="49" fontId="20" fillId="0" borderId="0" xfId="0" applyNumberFormat="1" applyFont="1"/>
    <xf numFmtId="0" fontId="20" fillId="0" borderId="0" xfId="0" applyFont="1"/>
    <xf numFmtId="2" fontId="20" fillId="0" borderId="0" xfId="0" applyNumberFormat="1" applyFont="1" applyAlignment="1">
      <alignment horizontal="center"/>
    </xf>
    <xf numFmtId="2" fontId="20" fillId="0" borderId="0" xfId="0" applyNumberFormat="1" applyFont="1" applyFill="1" applyBorder="1" applyAlignment="1">
      <alignment horizontal="center"/>
    </xf>
    <xf numFmtId="14" fontId="1" fillId="0" borderId="0" xfId="0" applyNumberFormat="1" applyFont="1" applyBorder="1" applyAlignment="1">
      <alignment horizontal="center" vertical="center"/>
    </xf>
    <xf numFmtId="14" fontId="1" fillId="0" borderId="0" xfId="0" applyNumberFormat="1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2" borderId="1" xfId="0" applyNumberFormat="1" applyFont="1" applyFill="1" applyBorder="1" applyAlignment="1">
      <alignment horizontal="right" vertical="center"/>
    </xf>
    <xf numFmtId="14" fontId="2" fillId="0" borderId="0" xfId="0" applyNumberFormat="1" applyFont="1" applyAlignment="1">
      <alignment horizontal="right" vertical="center"/>
    </xf>
    <xf numFmtId="2" fontId="1" fillId="0" borderId="0" xfId="0" applyNumberFormat="1" applyFont="1" applyAlignment="1">
      <alignment horizontal="center" vertical="center"/>
    </xf>
    <xf numFmtId="1" fontId="20" fillId="0" borderId="1" xfId="0" applyNumberFormat="1" applyFont="1" applyBorder="1" applyAlignment="1">
      <alignment horizontal="center"/>
    </xf>
    <xf numFmtId="164" fontId="22" fillId="0" borderId="0" xfId="0" applyNumberFormat="1" applyFont="1" applyAlignment="1">
      <alignment horizontal="left" vertical="center"/>
    </xf>
    <xf numFmtId="1" fontId="1" fillId="0" borderId="0" xfId="0" applyNumberFormat="1" applyFont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1" fontId="20" fillId="2" borderId="0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vertical="center"/>
    </xf>
    <xf numFmtId="0" fontId="20" fillId="0" borderId="0" xfId="0" applyFont="1" applyFill="1" applyBorder="1"/>
    <xf numFmtId="0" fontId="21" fillId="0" borderId="0" xfId="0" applyFont="1" applyAlignment="1">
      <alignment horizontal="left" vertical="center"/>
    </xf>
    <xf numFmtId="164" fontId="21" fillId="0" borderId="0" xfId="0" applyNumberFormat="1" applyFont="1" applyAlignment="1">
      <alignment horizontal="right" vertical="center"/>
    </xf>
    <xf numFmtId="2" fontId="21" fillId="0" borderId="0" xfId="0" applyNumberFormat="1" applyFont="1" applyAlignment="1">
      <alignment horizontal="center" vertical="center"/>
    </xf>
    <xf numFmtId="2" fontId="21" fillId="0" borderId="0" xfId="0" applyNumberFormat="1" applyFont="1" applyAlignment="1">
      <alignment horizontal="left" vertical="center"/>
    </xf>
    <xf numFmtId="164" fontId="21" fillId="0" borderId="0" xfId="0" applyNumberFormat="1" applyFont="1" applyAlignment="1">
      <alignment horizontal="left" vertical="center"/>
    </xf>
    <xf numFmtId="49" fontId="2" fillId="0" borderId="1" xfId="0" applyNumberFormat="1" applyFont="1" applyBorder="1" applyAlignment="1">
      <alignment horizontal="center" vertical="top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164" fontId="18" fillId="0" borderId="0" xfId="0" applyNumberFormat="1" applyFont="1" applyAlignment="1">
      <alignment vertical="center"/>
    </xf>
    <xf numFmtId="0" fontId="20" fillId="0" borderId="0" xfId="0" applyFont="1" applyBorder="1" applyAlignment="1">
      <alignment horizontal="center" vertical="center"/>
    </xf>
    <xf numFmtId="14" fontId="20" fillId="0" borderId="0" xfId="0" applyNumberFormat="1" applyFont="1" applyBorder="1" applyAlignment="1">
      <alignment horizontal="center" vertical="center" shrinkToFit="1"/>
    </xf>
    <xf numFmtId="0" fontId="1" fillId="0" borderId="0" xfId="0" applyFont="1" applyAlignment="1">
      <alignment horizontal="center" vertical="center" shrinkToFit="1"/>
    </xf>
    <xf numFmtId="14" fontId="1" fillId="0" borderId="0" xfId="0" applyNumberFormat="1" applyFont="1" applyBorder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0" fontId="20" fillId="0" borderId="0" xfId="0" applyFont="1" applyAlignment="1">
      <alignment vertical="center" shrinkToFit="1"/>
    </xf>
    <xf numFmtId="1" fontId="20" fillId="0" borderId="0" xfId="0" applyNumberFormat="1" applyFont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18" fillId="0" borderId="0" xfId="0" applyFont="1" applyAlignment="1">
      <alignment horizontal="left" vertical="center"/>
    </xf>
    <xf numFmtId="166" fontId="11" fillId="0" borderId="0" xfId="5" applyNumberFormat="1" applyFont="1" applyBorder="1" applyAlignment="1">
      <alignment horizontal="center"/>
    </xf>
    <xf numFmtId="49" fontId="11" fillId="0" borderId="0" xfId="5" applyNumberFormat="1" applyFont="1" applyFill="1" applyBorder="1" applyAlignment="1">
      <alignment horizontal="center"/>
    </xf>
    <xf numFmtId="0" fontId="12" fillId="0" borderId="0" xfId="6" applyFont="1" applyBorder="1" applyAlignment="1">
      <alignment horizontal="center" vertical="center" shrinkToFit="1"/>
    </xf>
    <xf numFmtId="0" fontId="11" fillId="0" borderId="0" xfId="6" applyFont="1" applyBorder="1" applyAlignment="1">
      <alignment horizontal="center" vertical="center" shrinkToFit="1"/>
    </xf>
    <xf numFmtId="0" fontId="11" fillId="0" borderId="0" xfId="5" applyFont="1" applyBorder="1" applyAlignment="1">
      <alignment shrinkToFit="1"/>
    </xf>
    <xf numFmtId="0" fontId="11" fillId="0" borderId="0" xfId="5" applyFont="1" applyFill="1" applyBorder="1" applyAlignment="1">
      <alignment shrinkToFit="1"/>
    </xf>
    <xf numFmtId="49" fontId="11" fillId="3" borderId="0" xfId="5" applyNumberFormat="1" applyFont="1" applyFill="1" applyBorder="1" applyAlignment="1">
      <alignment horizontal="center"/>
    </xf>
    <xf numFmtId="0" fontId="11" fillId="0" borderId="0" xfId="6" applyFont="1" applyFill="1" applyBorder="1" applyAlignment="1">
      <alignment shrinkToFit="1"/>
    </xf>
    <xf numFmtId="0" fontId="11" fillId="0" borderId="0" xfId="6" applyFont="1" applyBorder="1" applyAlignment="1">
      <alignment shrinkToFit="1"/>
    </xf>
    <xf numFmtId="0" fontId="11" fillId="0" borderId="0" xfId="5" applyNumberFormat="1" applyFont="1" applyFill="1" applyBorder="1" applyAlignment="1" applyProtection="1">
      <alignment vertical="top"/>
    </xf>
    <xf numFmtId="0" fontId="32" fillId="0" borderId="0" xfId="5" applyFont="1" applyFill="1" applyBorder="1" applyAlignment="1">
      <alignment horizontal="left" shrinkToFit="1"/>
    </xf>
    <xf numFmtId="0" fontId="32" fillId="0" borderId="0" xfId="5" applyFont="1" applyFill="1" applyBorder="1" applyAlignment="1">
      <alignment shrinkToFit="1"/>
    </xf>
    <xf numFmtId="166" fontId="11" fillId="0" borderId="0" xfId="5" applyNumberFormat="1" applyFont="1" applyFill="1" applyBorder="1" applyAlignment="1">
      <alignment horizontal="center" shrinkToFit="1"/>
    </xf>
    <xf numFmtId="166" fontId="11" fillId="0" borderId="0" xfId="5" applyNumberFormat="1" applyFont="1" applyFill="1" applyBorder="1" applyAlignment="1">
      <alignment horizontal="center"/>
    </xf>
    <xf numFmtId="166" fontId="11" fillId="0" borderId="0" xfId="5" applyNumberFormat="1" applyFont="1" applyFill="1" applyBorder="1" applyAlignment="1">
      <alignment horizontal="center" wrapText="1"/>
    </xf>
    <xf numFmtId="0" fontId="27" fillId="0" borderId="0" xfId="5" applyNumberFormat="1" applyFont="1" applyBorder="1" applyAlignment="1">
      <alignment shrinkToFit="1"/>
    </xf>
    <xf numFmtId="0" fontId="11" fillId="0" borderId="0" xfId="5" applyFont="1" applyBorder="1" applyAlignment="1"/>
    <xf numFmtId="166" fontId="40" fillId="0" borderId="0" xfId="5" applyNumberFormat="1" applyFont="1" applyFill="1" applyBorder="1" applyAlignment="1">
      <alignment horizontal="center" shrinkToFit="1"/>
    </xf>
    <xf numFmtId="0" fontId="11" fillId="0" borderId="0" xfId="6" applyNumberFormat="1" applyFont="1" applyBorder="1" applyAlignment="1">
      <alignment shrinkToFit="1"/>
    </xf>
    <xf numFmtId="0" fontId="12" fillId="0" borderId="0" xfId="6" applyNumberFormat="1" applyFont="1" applyBorder="1" applyAlignment="1">
      <alignment horizontal="center" vertical="center" shrinkToFit="1"/>
    </xf>
    <xf numFmtId="0" fontId="11" fillId="0" borderId="0" xfId="6" applyNumberFormat="1" applyFont="1" applyFill="1" applyBorder="1" applyAlignment="1">
      <alignment shrinkToFit="1"/>
    </xf>
    <xf numFmtId="166" fontId="11" fillId="0" borderId="0" xfId="5" applyNumberFormat="1" applyFont="1" applyBorder="1" applyAlignment="1">
      <alignment horizontal="center" wrapText="1" shrinkToFit="1"/>
    </xf>
    <xf numFmtId="166" fontId="11" fillId="0" borderId="0" xfId="6" applyNumberFormat="1" applyFont="1" applyFill="1" applyBorder="1" applyAlignment="1">
      <alignment horizontal="center"/>
    </xf>
    <xf numFmtId="0" fontId="34" fillId="0" borderId="0" xfId="5" applyFont="1" applyBorder="1" applyAlignment="1">
      <alignment shrinkToFit="1"/>
    </xf>
    <xf numFmtId="166" fontId="34" fillId="0" borderId="0" xfId="5" applyNumberFormat="1" applyFont="1" applyBorder="1" applyAlignment="1">
      <alignment horizontal="center"/>
    </xf>
    <xf numFmtId="165" fontId="17" fillId="0" borderId="1" xfId="0" applyNumberFormat="1" applyFont="1" applyBorder="1" applyAlignment="1">
      <alignment horizontal="center"/>
    </xf>
    <xf numFmtId="0" fontId="17" fillId="0" borderId="0" xfId="0" applyFont="1" applyAlignment="1">
      <alignment horizontal="center"/>
    </xf>
    <xf numFmtId="0" fontId="20" fillId="2" borderId="1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 shrinkToFit="1"/>
    </xf>
    <xf numFmtId="0" fontId="5" fillId="0" borderId="0" xfId="0" applyFont="1" applyFill="1" applyBorder="1" applyAlignment="1">
      <alignment horizontal="left" vertical="center"/>
    </xf>
    <xf numFmtId="14" fontId="20" fillId="0" borderId="1" xfId="0" applyNumberFormat="1" applyFont="1" applyBorder="1" applyAlignment="1">
      <alignment horizontal="left" shrinkToFit="1"/>
    </xf>
    <xf numFmtId="0" fontId="25" fillId="0" borderId="0" xfId="0" applyNumberFormat="1" applyFont="1" applyAlignment="1">
      <alignment horizontal="center" shrinkToFit="1"/>
    </xf>
    <xf numFmtId="0" fontId="25" fillId="0" borderId="0" xfId="0" applyNumberFormat="1" applyFont="1" applyFill="1" applyBorder="1" applyAlignment="1"/>
    <xf numFmtId="166" fontId="25" fillId="0" borderId="0" xfId="0" applyNumberFormat="1" applyFont="1" applyFill="1" applyBorder="1" applyAlignment="1">
      <alignment horizontal="center"/>
    </xf>
    <xf numFmtId="14" fontId="14" fillId="0" borderId="0" xfId="0" applyNumberFormat="1" applyFont="1" applyFill="1" applyBorder="1" applyAlignment="1">
      <alignment horizontal="center"/>
    </xf>
    <xf numFmtId="0" fontId="27" fillId="4" borderId="0" xfId="0" applyNumberFormat="1" applyFont="1" applyFill="1" applyBorder="1" applyAlignment="1">
      <alignment horizontal="center"/>
    </xf>
    <xf numFmtId="0" fontId="37" fillId="0" borderId="0" xfId="0" applyNumberFormat="1" applyFont="1" applyBorder="1" applyAlignment="1">
      <alignment horizontal="center"/>
    </xf>
    <xf numFmtId="0" fontId="27" fillId="0" borderId="0" xfId="0" applyNumberFormat="1" applyFont="1" applyFill="1" applyBorder="1" applyAlignment="1"/>
    <xf numFmtId="0" fontId="25" fillId="0" borderId="0" xfId="0" applyNumberFormat="1" applyFont="1" applyBorder="1" applyAlignment="1">
      <alignment horizontal="center" shrinkToFit="1"/>
    </xf>
    <xf numFmtId="0" fontId="11" fillId="0" borderId="0" xfId="0" applyFont="1" applyBorder="1" applyAlignment="1">
      <alignment shrinkToFit="1"/>
    </xf>
    <xf numFmtId="166" fontId="11" fillId="0" borderId="0" xfId="0" applyNumberFormat="1" applyFont="1" applyBorder="1" applyAlignment="1">
      <alignment horizontal="center"/>
    </xf>
    <xf numFmtId="49" fontId="11" fillId="0" borderId="0" xfId="0" applyNumberFormat="1" applyFont="1" applyBorder="1" applyAlignment="1">
      <alignment horizontal="center"/>
    </xf>
    <xf numFmtId="14" fontId="14" fillId="0" borderId="0" xfId="0" applyNumberFormat="1" applyFont="1" applyBorder="1" applyAlignment="1">
      <alignment horizontal="center"/>
    </xf>
    <xf numFmtId="0" fontId="11" fillId="4" borderId="0" xfId="0" applyFont="1" applyFill="1" applyBorder="1" applyAlignment="1">
      <alignment horizontal="center" shrinkToFit="1"/>
    </xf>
    <xf numFmtId="0" fontId="12" fillId="0" borderId="0" xfId="0" applyFont="1" applyBorder="1" applyAlignment="1">
      <alignment horizontal="center"/>
    </xf>
    <xf numFmtId="49" fontId="11" fillId="0" borderId="0" xfId="0" applyNumberFormat="1" applyFont="1" applyBorder="1" applyAlignment="1">
      <alignment shrinkToFit="1"/>
    </xf>
    <xf numFmtId="0" fontId="13" fillId="0" borderId="0" xfId="0" applyFont="1" applyBorder="1" applyAlignment="1">
      <alignment horizontal="center"/>
    </xf>
    <xf numFmtId="0" fontId="11" fillId="0" borderId="0" xfId="0" applyFont="1" applyBorder="1"/>
    <xf numFmtId="0" fontId="11" fillId="4" borderId="0" xfId="5" applyFont="1" applyFill="1" applyBorder="1" applyAlignment="1">
      <alignment horizontal="center" shrinkToFit="1"/>
    </xf>
    <xf numFmtId="0" fontId="14" fillId="0" borderId="0" xfId="0" applyFont="1" applyBorder="1" applyAlignment="1">
      <alignment shrinkToFit="1"/>
    </xf>
    <xf numFmtId="0" fontId="11" fillId="0" borderId="0" xfId="0" applyFont="1" applyBorder="1" applyAlignment="1">
      <alignment horizontal="center"/>
    </xf>
    <xf numFmtId="14" fontId="29" fillId="0" borderId="0" xfId="0" applyNumberFormat="1" applyFont="1" applyAlignment="1">
      <alignment horizontal="center"/>
    </xf>
    <xf numFmtId="0" fontId="29" fillId="0" borderId="0" xfId="0" applyFont="1" applyAlignment="1"/>
    <xf numFmtId="0" fontId="29" fillId="0" borderId="0" xfId="0" applyFont="1"/>
    <xf numFmtId="0" fontId="25" fillId="3" borderId="0" xfId="0" applyNumberFormat="1" applyFont="1" applyFill="1" applyAlignment="1">
      <alignment horizontal="center" shrinkToFit="1"/>
    </xf>
    <xf numFmtId="0" fontId="29" fillId="3" borderId="0" xfId="0" applyFont="1" applyFill="1"/>
    <xf numFmtId="14" fontId="29" fillId="3" borderId="0" xfId="0" applyNumberFormat="1" applyFont="1" applyFill="1" applyAlignment="1">
      <alignment horizontal="center"/>
    </xf>
    <xf numFmtId="14" fontId="14" fillId="3" borderId="0" xfId="0" applyNumberFormat="1" applyFont="1" applyFill="1" applyBorder="1" applyAlignment="1">
      <alignment horizontal="center"/>
    </xf>
    <xf numFmtId="0" fontId="0" fillId="3" borderId="0" xfId="0" applyFill="1"/>
    <xf numFmtId="0" fontId="29" fillId="3" borderId="0" xfId="0" applyFont="1" applyFill="1" applyAlignment="1"/>
    <xf numFmtId="0" fontId="4" fillId="0" borderId="0" xfId="0" applyFont="1" applyAlignment="1">
      <alignment vertical="center"/>
    </xf>
    <xf numFmtId="0" fontId="11" fillId="3" borderId="0" xfId="0" applyFont="1" applyFill="1" applyBorder="1" applyAlignment="1">
      <alignment horizontal="center" shrinkToFit="1"/>
    </xf>
    <xf numFmtId="0" fontId="11" fillId="0" borderId="0" xfId="0" applyFont="1" applyFill="1" applyBorder="1" applyAlignment="1">
      <alignment shrinkToFit="1"/>
    </xf>
    <xf numFmtId="0" fontId="0" fillId="0" borderId="0" xfId="0" applyBorder="1"/>
    <xf numFmtId="0" fontId="25" fillId="3" borderId="0" xfId="0" applyNumberFormat="1" applyFont="1" applyFill="1" applyBorder="1" applyAlignment="1">
      <alignment horizontal="center" shrinkToFit="1"/>
    </xf>
    <xf numFmtId="0" fontId="11" fillId="4" borderId="0" xfId="6" applyFont="1" applyFill="1" applyBorder="1" applyAlignment="1">
      <alignment horizontal="center" shrinkToFit="1"/>
    </xf>
    <xf numFmtId="14" fontId="14" fillId="0" borderId="0" xfId="0" applyNumberFormat="1" applyFont="1" applyFill="1" applyBorder="1" applyAlignment="1">
      <alignment horizontal="center" shrinkToFit="1"/>
    </xf>
    <xf numFmtId="0" fontId="11" fillId="4" borderId="0" xfId="5" applyFont="1" applyFill="1" applyBorder="1" applyAlignment="1">
      <alignment horizontal="center"/>
    </xf>
    <xf numFmtId="0" fontId="11" fillId="0" borderId="0" xfId="5" applyNumberFormat="1" applyFont="1" applyFill="1" applyBorder="1" applyAlignment="1" applyProtection="1">
      <alignment vertical="top" wrapText="1"/>
    </xf>
    <xf numFmtId="49" fontId="29" fillId="0" borderId="0" xfId="0" applyNumberFormat="1" applyFont="1" applyAlignment="1">
      <alignment horizontal="center" vertical="center"/>
    </xf>
    <xf numFmtId="0" fontId="29" fillId="0" borderId="0" xfId="0" applyFont="1" applyAlignment="1">
      <alignment horizontal="center"/>
    </xf>
    <xf numFmtId="0" fontId="11" fillId="3" borderId="0" xfId="5" applyFont="1" applyFill="1" applyBorder="1" applyAlignment="1">
      <alignment shrinkToFit="1"/>
    </xf>
    <xf numFmtId="49" fontId="29" fillId="3" borderId="0" xfId="0" applyNumberFormat="1" applyFont="1" applyFill="1" applyAlignment="1">
      <alignment horizontal="center" vertical="center"/>
    </xf>
    <xf numFmtId="0" fontId="29" fillId="3" borderId="0" xfId="0" applyFont="1" applyFill="1" applyAlignment="1">
      <alignment horizontal="center"/>
    </xf>
    <xf numFmtId="0" fontId="14" fillId="3" borderId="0" xfId="0" applyFont="1" applyFill="1" applyBorder="1" applyAlignment="1">
      <alignment shrinkToFit="1"/>
    </xf>
    <xf numFmtId="0" fontId="11" fillId="0" borderId="0" xfId="5" applyFont="1" applyFill="1" applyBorder="1" applyAlignment="1"/>
    <xf numFmtId="0" fontId="11" fillId="4" borderId="0" xfId="0" applyFont="1" applyFill="1" applyBorder="1" applyAlignment="1">
      <alignment horizontal="center"/>
    </xf>
    <xf numFmtId="0" fontId="14" fillId="0" borderId="0" xfId="0" applyFont="1"/>
    <xf numFmtId="0" fontId="13" fillId="0" borderId="0" xfId="0" applyFont="1" applyFill="1" applyBorder="1" applyAlignment="1">
      <alignment horizontal="center"/>
    </xf>
    <xf numFmtId="0" fontId="33" fillId="0" borderId="0" xfId="0" applyFont="1" applyFill="1" applyBorder="1" applyAlignment="1"/>
    <xf numFmtId="0" fontId="33" fillId="0" borderId="0" xfId="0" applyFont="1" applyFill="1" applyBorder="1" applyAlignment="1">
      <alignment shrinkToFit="1"/>
    </xf>
    <xf numFmtId="49" fontId="11" fillId="0" borderId="0" xfId="0" applyNumberFormat="1" applyFont="1" applyBorder="1" applyAlignment="1">
      <alignment horizontal="left" shrinkToFit="1"/>
    </xf>
    <xf numFmtId="0" fontId="0" fillId="0" borderId="0" xfId="0" applyAlignment="1">
      <alignment horizontal="center"/>
    </xf>
    <xf numFmtId="0" fontId="27" fillId="0" borderId="0" xfId="0" applyNumberFormat="1" applyFont="1" applyAlignment="1">
      <alignment horizontal="center" shrinkToFit="1"/>
    </xf>
    <xf numFmtId="0" fontId="11" fillId="0" borderId="0" xfId="0" applyFont="1" applyAlignment="1">
      <alignment shrinkToFit="1"/>
    </xf>
    <xf numFmtId="166" fontId="11" fillId="0" borderId="0" xfId="0" applyNumberFormat="1" applyFont="1" applyAlignment="1">
      <alignment horizontal="center"/>
    </xf>
    <xf numFmtId="167" fontId="11" fillId="0" borderId="0" xfId="0" applyNumberFormat="1" applyFont="1" applyAlignment="1">
      <alignment horizontal="center"/>
    </xf>
    <xf numFmtId="0" fontId="11" fillId="4" borderId="0" xfId="0" applyFont="1" applyFill="1" applyAlignment="1">
      <alignment horizontal="center" shrinkToFit="1"/>
    </xf>
    <xf numFmtId="0" fontId="43" fillId="0" borderId="0" xfId="0" applyFont="1"/>
    <xf numFmtId="49" fontId="11" fillId="0" borderId="0" xfId="0" applyNumberFormat="1" applyFont="1" applyAlignment="1">
      <alignment horizontal="left" shrinkToFit="1"/>
    </xf>
    <xf numFmtId="0" fontId="27" fillId="0" borderId="0" xfId="0" applyNumberFormat="1" applyFont="1" applyBorder="1" applyAlignment="1">
      <alignment horizontal="center" shrinkToFit="1"/>
    </xf>
    <xf numFmtId="166" fontId="27" fillId="0" borderId="0" xfId="0" applyNumberFormat="1" applyFont="1" applyBorder="1" applyAlignment="1">
      <alignment horizontal="center" shrinkToFit="1"/>
    </xf>
    <xf numFmtId="0" fontId="27" fillId="4" borderId="0" xfId="0" applyNumberFormat="1" applyFont="1" applyFill="1" applyBorder="1" applyAlignment="1">
      <alignment horizontal="center" shrinkToFit="1"/>
    </xf>
    <xf numFmtId="0" fontId="28" fillId="0" borderId="0" xfId="0" applyNumberFormat="1" applyFont="1" applyBorder="1" applyAlignment="1">
      <alignment horizontal="center" shrinkToFit="1"/>
    </xf>
    <xf numFmtId="0" fontId="25" fillId="0" borderId="0" xfId="0" applyNumberFormat="1" applyFont="1" applyBorder="1" applyAlignment="1">
      <alignment shrinkToFit="1"/>
    </xf>
    <xf numFmtId="0" fontId="14" fillId="0" borderId="0" xfId="0" applyFont="1" applyBorder="1" applyAlignment="1">
      <alignment horizontal="center" shrinkToFit="1"/>
    </xf>
    <xf numFmtId="0" fontId="27" fillId="0" borderId="0" xfId="0" applyNumberFormat="1" applyFont="1" applyBorder="1" applyAlignment="1">
      <alignment shrinkToFit="1"/>
    </xf>
    <xf numFmtId="0" fontId="11" fillId="0" borderId="0" xfId="0" applyFont="1" applyBorder="1" applyAlignment="1">
      <alignment horizontal="center" shrinkToFit="1"/>
    </xf>
    <xf numFmtId="0" fontId="11" fillId="0" borderId="0" xfId="0" applyFont="1" applyBorder="1" applyAlignment="1"/>
    <xf numFmtId="0" fontId="14" fillId="0" borderId="0" xfId="0" applyFont="1" applyBorder="1" applyAlignment="1">
      <alignment vertical="top" wrapText="1"/>
    </xf>
    <xf numFmtId="0" fontId="14" fillId="0" borderId="0" xfId="0" applyFont="1" applyBorder="1" applyAlignment="1">
      <alignment horizontal="center"/>
    </xf>
    <xf numFmtId="14" fontId="38" fillId="0" borderId="0" xfId="5" applyNumberFormat="1" applyFont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25" fillId="0" borderId="0" xfId="0" applyNumberFormat="1" applyFont="1" applyFill="1" applyAlignment="1">
      <alignment horizontal="center" shrinkToFit="1"/>
    </xf>
    <xf numFmtId="0" fontId="29" fillId="0" borderId="0" xfId="0" applyFont="1" applyFill="1"/>
    <xf numFmtId="14" fontId="29" fillId="0" borderId="0" xfId="0" applyNumberFormat="1" applyFont="1" applyFill="1" applyAlignment="1">
      <alignment horizontal="center"/>
    </xf>
    <xf numFmtId="0" fontId="0" fillId="0" borderId="0" xfId="0" applyFill="1"/>
    <xf numFmtId="0" fontId="29" fillId="0" borderId="0" xfId="0" applyFont="1" applyFill="1" applyAlignment="1"/>
    <xf numFmtId="0" fontId="25" fillId="0" borderId="0" xfId="0" applyNumberFormat="1" applyFont="1" applyFill="1" applyBorder="1" applyAlignment="1">
      <alignment horizontal="center" shrinkToFit="1"/>
    </xf>
    <xf numFmtId="0" fontId="11" fillId="0" borderId="0" xfId="0" applyFont="1" applyFill="1" applyBorder="1" applyAlignment="1">
      <alignment horizontal="center" shrinkToFit="1"/>
    </xf>
    <xf numFmtId="0" fontId="30" fillId="0" borderId="0" xfId="0" applyFont="1"/>
    <xf numFmtId="0" fontId="11" fillId="0" borderId="0" xfId="0" applyFont="1" applyBorder="1" applyAlignment="1">
      <alignment horizontal="center" vertical="center"/>
    </xf>
    <xf numFmtId="166" fontId="38" fillId="0" borderId="0" xfId="0" applyNumberFormat="1" applyFont="1" applyAlignment="1">
      <alignment horizontal="center"/>
    </xf>
    <xf numFmtId="166" fontId="31" fillId="0" borderId="0" xfId="0" applyNumberFormat="1" applyFont="1" applyAlignment="1">
      <alignment horizontal="center"/>
    </xf>
    <xf numFmtId="166" fontId="11" fillId="0" borderId="0" xfId="0" applyNumberFormat="1" applyFont="1" applyFill="1" applyBorder="1" applyAlignment="1">
      <alignment horizontal="center"/>
    </xf>
    <xf numFmtId="0" fontId="14" fillId="0" borderId="0" xfId="0" applyFont="1" applyFill="1" applyBorder="1" applyAlignment="1">
      <alignment shrinkToFit="1"/>
    </xf>
    <xf numFmtId="0" fontId="39" fillId="0" borderId="0" xfId="0" applyFont="1"/>
    <xf numFmtId="0" fontId="34" fillId="0" borderId="0" xfId="0" applyFont="1" applyBorder="1" applyAlignment="1">
      <alignment shrinkToFit="1"/>
    </xf>
    <xf numFmtId="166" fontId="34" fillId="0" borderId="0" xfId="0" applyNumberFormat="1" applyFont="1" applyBorder="1" applyAlignment="1">
      <alignment horizontal="center"/>
    </xf>
    <xf numFmtId="14" fontId="42" fillId="0" borderId="0" xfId="0" applyNumberFormat="1" applyFont="1" applyBorder="1" applyAlignment="1">
      <alignment horizontal="center"/>
    </xf>
    <xf numFmtId="0" fontId="34" fillId="4" borderId="0" xfId="0" applyFont="1" applyFill="1" applyBorder="1" applyAlignment="1">
      <alignment horizontal="center" shrinkToFit="1"/>
    </xf>
    <xf numFmtId="0" fontId="35" fillId="0" borderId="0" xfId="0" applyFont="1" applyBorder="1" applyAlignment="1">
      <alignment horizontal="center"/>
    </xf>
    <xf numFmtId="49" fontId="34" fillId="0" borderId="0" xfId="0" applyNumberFormat="1" applyFont="1" applyBorder="1" applyAlignment="1">
      <alignment shrinkToFit="1"/>
    </xf>
    <xf numFmtId="0" fontId="36" fillId="0" borderId="0" xfId="0" applyFont="1" applyBorder="1" applyAlignment="1">
      <alignment horizontal="center"/>
    </xf>
    <xf numFmtId="0" fontId="13" fillId="0" borderId="0" xfId="0" applyFont="1" applyFill="1" applyBorder="1" applyAlignment="1"/>
    <xf numFmtId="0" fontId="11" fillId="0" borderId="0" xfId="0" applyNumberFormat="1" applyFont="1" applyBorder="1" applyAlignment="1">
      <alignment shrinkToFit="1"/>
    </xf>
    <xf numFmtId="0" fontId="11" fillId="4" borderId="0" xfId="0" applyNumberFormat="1" applyFont="1" applyFill="1" applyBorder="1" applyAlignment="1">
      <alignment horizontal="center" shrinkToFit="1"/>
    </xf>
    <xf numFmtId="0" fontId="12" fillId="0" borderId="0" xfId="0" applyNumberFormat="1" applyFont="1" applyBorder="1" applyAlignment="1">
      <alignment horizontal="center"/>
    </xf>
    <xf numFmtId="0" fontId="11" fillId="4" borderId="0" xfId="6" applyNumberFormat="1" applyFont="1" applyFill="1" applyBorder="1" applyAlignment="1">
      <alignment horizontal="center" shrinkToFit="1"/>
    </xf>
    <xf numFmtId="0" fontId="24" fillId="0" borderId="0" xfId="0" applyFont="1" applyBorder="1" applyAlignment="1">
      <alignment horizontal="center" wrapText="1"/>
    </xf>
    <xf numFmtId="0" fontId="14" fillId="0" borderId="0" xfId="0" applyFont="1" applyBorder="1" applyAlignment="1">
      <alignment wrapText="1" shrinkToFit="1"/>
    </xf>
    <xf numFmtId="0" fontId="26" fillId="0" borderId="0" xfId="0" applyFont="1"/>
    <xf numFmtId="168" fontId="26" fillId="0" borderId="0" xfId="0" applyNumberFormat="1" applyFont="1" applyAlignment="1">
      <alignment horizontal="center"/>
    </xf>
    <xf numFmtId="0" fontId="26" fillId="0" borderId="0" xfId="0" applyFont="1" applyAlignment="1">
      <alignment horizontal="center"/>
    </xf>
    <xf numFmtId="0" fontId="26" fillId="4" borderId="0" xfId="0" applyFont="1" applyFill="1"/>
    <xf numFmtId="0" fontId="26" fillId="0" borderId="0" xfId="0" applyFont="1" applyAlignment="1"/>
    <xf numFmtId="14" fontId="14" fillId="0" borderId="0" xfId="0" applyNumberFormat="1" applyFont="1" applyAlignment="1">
      <alignment horizontal="center"/>
    </xf>
    <xf numFmtId="0" fontId="41" fillId="0" borderId="0" xfId="0" applyFont="1" applyAlignment="1">
      <alignment horizontal="center"/>
    </xf>
    <xf numFmtId="0" fontId="14" fillId="4" borderId="0" xfId="0" applyFont="1" applyFill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 applyAlignment="1"/>
    <xf numFmtId="0" fontId="11" fillId="0" borderId="0" xfId="0" applyFont="1" applyAlignment="1">
      <alignment horizontal="center"/>
    </xf>
    <xf numFmtId="14" fontId="0" fillId="0" borderId="0" xfId="0" applyNumberFormat="1"/>
    <xf numFmtId="166" fontId="17" fillId="0" borderId="0" xfId="0" applyNumberFormat="1" applyFont="1" applyAlignment="1">
      <alignment vertical="center"/>
    </xf>
    <xf numFmtId="0" fontId="20" fillId="0" borderId="0" xfId="0" applyFont="1" applyBorder="1" applyAlignment="1">
      <alignment shrinkToFit="1"/>
    </xf>
    <xf numFmtId="166" fontId="20" fillId="0" borderId="0" xfId="0" applyNumberFormat="1" applyFont="1" applyBorder="1" applyAlignment="1">
      <alignment horizontal="center" shrinkToFit="1"/>
    </xf>
    <xf numFmtId="49" fontId="20" fillId="0" borderId="0" xfId="0" applyNumberFormat="1" applyFont="1" applyBorder="1" applyAlignment="1">
      <alignment horizontal="center" shrinkToFit="1"/>
    </xf>
    <xf numFmtId="14" fontId="20" fillId="0" borderId="0" xfId="0" applyNumberFormat="1" applyFont="1" applyBorder="1" applyAlignment="1">
      <alignment horizontal="center" shrinkToFit="1"/>
    </xf>
    <xf numFmtId="1" fontId="20" fillId="0" borderId="0" xfId="0" applyNumberFormat="1" applyFont="1" applyBorder="1" applyAlignment="1">
      <alignment horizontal="center" shrinkToFit="1"/>
    </xf>
    <xf numFmtId="2" fontId="17" fillId="0" borderId="0" xfId="0" applyNumberFormat="1" applyFont="1" applyBorder="1" applyAlignment="1">
      <alignment horizontal="center"/>
    </xf>
    <xf numFmtId="165" fontId="17" fillId="0" borderId="0" xfId="0" applyNumberFormat="1" applyFont="1" applyBorder="1" applyAlignment="1">
      <alignment horizontal="center"/>
    </xf>
    <xf numFmtId="0" fontId="20" fillId="2" borderId="3" xfId="0" applyNumberFormat="1" applyFont="1" applyFill="1" applyBorder="1" applyAlignment="1">
      <alignment horizontal="right"/>
    </xf>
    <xf numFmtId="0" fontId="20" fillId="2" borderId="3" xfId="0" applyNumberFormat="1" applyFont="1" applyFill="1" applyBorder="1" applyAlignment="1">
      <alignment horizontal="right" vertical="center"/>
    </xf>
    <xf numFmtId="165" fontId="17" fillId="0" borderId="4" xfId="0" applyNumberFormat="1" applyFont="1" applyBorder="1" applyAlignment="1">
      <alignment horizontal="center"/>
    </xf>
    <xf numFmtId="1" fontId="20" fillId="0" borderId="4" xfId="0" applyNumberFormat="1" applyFont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17" fillId="0" borderId="1" xfId="0" applyFont="1" applyBorder="1" applyAlignment="1">
      <alignment horizontal="center"/>
    </xf>
    <xf numFmtId="1" fontId="20" fillId="0" borderId="0" xfId="0" applyNumberFormat="1" applyFont="1" applyBorder="1" applyAlignment="1">
      <alignment horizontal="center"/>
    </xf>
    <xf numFmtId="14" fontId="20" fillId="0" borderId="0" xfId="0" applyNumberFormat="1" applyFont="1" applyBorder="1" applyAlignment="1">
      <alignment horizontal="left" shrinkToFit="1"/>
    </xf>
    <xf numFmtId="0" fontId="20" fillId="2" borderId="0" xfId="0" applyNumberFormat="1" applyFont="1" applyFill="1" applyBorder="1" applyAlignment="1">
      <alignment horizontal="right" vertical="center"/>
    </xf>
    <xf numFmtId="0" fontId="20" fillId="2" borderId="0" xfId="0" applyNumberFormat="1" applyFont="1" applyFill="1" applyBorder="1" applyAlignment="1">
      <alignment horizontal="center" vertical="center"/>
    </xf>
    <xf numFmtId="0" fontId="44" fillId="0" borderId="1" xfId="0" applyFont="1" applyBorder="1" applyAlignment="1">
      <alignment shrinkToFit="1"/>
    </xf>
    <xf numFmtId="166" fontId="44" fillId="0" borderId="1" xfId="0" applyNumberFormat="1" applyFont="1" applyBorder="1" applyAlignment="1">
      <alignment horizontal="center" shrinkToFit="1"/>
    </xf>
    <xf numFmtId="49" fontId="44" fillId="0" borderId="1" xfId="0" applyNumberFormat="1" applyFont="1" applyBorder="1" applyAlignment="1">
      <alignment horizontal="center" shrinkToFit="1"/>
    </xf>
    <xf numFmtId="14" fontId="44" fillId="0" borderId="1" xfId="0" applyNumberFormat="1" applyFont="1" applyBorder="1" applyAlignment="1">
      <alignment horizontal="center" shrinkToFit="1"/>
    </xf>
    <xf numFmtId="1" fontId="44" fillId="0" borderId="1" xfId="0" applyNumberFormat="1" applyFont="1" applyBorder="1" applyAlignment="1">
      <alignment horizontal="center" shrinkToFit="1"/>
    </xf>
    <xf numFmtId="0" fontId="44" fillId="0" borderId="1" xfId="0" applyNumberFormat="1" applyFont="1" applyBorder="1" applyAlignment="1">
      <alignment horizontal="center"/>
    </xf>
    <xf numFmtId="2" fontId="21" fillId="0" borderId="1" xfId="0" applyNumberFormat="1" applyFont="1" applyBorder="1" applyAlignment="1">
      <alignment horizontal="center"/>
    </xf>
    <xf numFmtId="2" fontId="21" fillId="0" borderId="4" xfId="0" applyNumberFormat="1" applyFont="1" applyBorder="1" applyAlignment="1">
      <alignment horizontal="center"/>
    </xf>
    <xf numFmtId="165" fontId="21" fillId="0" borderId="1" xfId="0" applyNumberFormat="1" applyFont="1" applyBorder="1" applyAlignment="1">
      <alignment horizontal="center"/>
    </xf>
    <xf numFmtId="1" fontId="44" fillId="0" borderId="1" xfId="0" applyNumberFormat="1" applyFont="1" applyBorder="1" applyAlignment="1">
      <alignment horizontal="center"/>
    </xf>
    <xf numFmtId="0" fontId="21" fillId="0" borderId="0" xfId="0" applyFont="1" applyAlignment="1">
      <alignment horizontal="center"/>
    </xf>
    <xf numFmtId="14" fontId="44" fillId="0" borderId="2" xfId="0" applyNumberFormat="1" applyFont="1" applyBorder="1" applyAlignment="1">
      <alignment horizontal="left" shrinkToFit="1"/>
    </xf>
    <xf numFmtId="0" fontId="44" fillId="0" borderId="1" xfId="0" applyFont="1" applyFill="1" applyBorder="1" applyAlignment="1">
      <alignment shrinkToFit="1"/>
    </xf>
    <xf numFmtId="166" fontId="44" fillId="0" borderId="1" xfId="0" applyNumberFormat="1" applyFont="1" applyFill="1" applyBorder="1" applyAlignment="1">
      <alignment horizontal="center" shrinkToFit="1"/>
    </xf>
    <xf numFmtId="49" fontId="44" fillId="0" borderId="1" xfId="0" applyNumberFormat="1" applyFont="1" applyFill="1" applyBorder="1" applyAlignment="1">
      <alignment horizontal="center" shrinkToFit="1"/>
    </xf>
    <xf numFmtId="14" fontId="44" fillId="0" borderId="1" xfId="0" applyNumberFormat="1" applyFont="1" applyFill="1" applyBorder="1" applyAlignment="1">
      <alignment horizontal="center" shrinkToFit="1"/>
    </xf>
    <xf numFmtId="0" fontId="45" fillId="0" borderId="1" xfId="0" applyNumberFormat="1" applyFont="1" applyFill="1" applyBorder="1" applyAlignment="1">
      <alignment horizontal="center" shrinkToFit="1"/>
    </xf>
    <xf numFmtId="2" fontId="44" fillId="0" borderId="1" xfId="0" applyNumberFormat="1" applyFont="1" applyFill="1" applyBorder="1" applyAlignment="1">
      <alignment horizontal="center"/>
    </xf>
    <xf numFmtId="2" fontId="21" fillId="0" borderId="1" xfId="0" applyNumberFormat="1" applyFont="1" applyFill="1" applyBorder="1" applyAlignment="1">
      <alignment horizontal="center"/>
    </xf>
    <xf numFmtId="1" fontId="21" fillId="0" borderId="1" xfId="0" applyNumberFormat="1" applyFont="1" applyFill="1" applyBorder="1" applyAlignment="1">
      <alignment horizontal="center"/>
    </xf>
    <xf numFmtId="14" fontId="44" fillId="0" borderId="1" xfId="0" applyNumberFormat="1" applyFont="1" applyFill="1" applyBorder="1" applyAlignment="1">
      <alignment horizontal="left" shrinkToFit="1"/>
    </xf>
    <xf numFmtId="0" fontId="45" fillId="0" borderId="1" xfId="0" applyNumberFormat="1" applyFont="1" applyBorder="1" applyAlignment="1">
      <alignment horizontal="center" shrinkToFit="1"/>
    </xf>
    <xf numFmtId="2" fontId="44" fillId="0" borderId="1" xfId="0" applyNumberFormat="1" applyFont="1" applyBorder="1" applyAlignment="1">
      <alignment horizontal="center"/>
    </xf>
    <xf numFmtId="1" fontId="21" fillId="0" borderId="1" xfId="0" applyNumberFormat="1" applyFont="1" applyBorder="1" applyAlignment="1">
      <alignment horizontal="center"/>
    </xf>
    <xf numFmtId="165" fontId="21" fillId="0" borderId="0" xfId="0" applyNumberFormat="1" applyFont="1" applyBorder="1" applyAlignment="1">
      <alignment horizontal="center"/>
    </xf>
    <xf numFmtId="1" fontId="44" fillId="0" borderId="0" xfId="0" applyNumberFormat="1" applyFont="1" applyBorder="1" applyAlignment="1">
      <alignment horizontal="center" shrinkToFit="1"/>
    </xf>
    <xf numFmtId="14" fontId="4" fillId="0" borderId="0" xfId="0" applyNumberFormat="1" applyFont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4" fillId="4" borderId="0" xfId="0" applyFont="1" applyFill="1" applyAlignment="1">
      <alignment horizontal="left" vertical="center"/>
    </xf>
    <xf numFmtId="11" fontId="44" fillId="0" borderId="1" xfId="0" applyNumberFormat="1" applyFont="1" applyBorder="1" applyAlignment="1">
      <alignment horizontal="center" shrinkToFit="1"/>
    </xf>
    <xf numFmtId="0" fontId="46" fillId="0" borderId="0" xfId="0" applyFont="1" applyAlignment="1">
      <alignment horizontal="center" vertical="center"/>
    </xf>
    <xf numFmtId="0" fontId="46" fillId="0" borderId="0" xfId="0" applyFont="1" applyAlignment="1">
      <alignment vertical="center"/>
    </xf>
    <xf numFmtId="0" fontId="46" fillId="0" borderId="0" xfId="0" applyFont="1" applyAlignment="1">
      <alignment horizontal="right" vertical="center"/>
    </xf>
    <xf numFmtId="2" fontId="46" fillId="0" borderId="0" xfId="0" applyNumberFormat="1" applyFont="1" applyAlignment="1">
      <alignment horizontal="center" vertical="center"/>
    </xf>
    <xf numFmtId="0" fontId="11" fillId="3" borderId="0" xfId="5" applyNumberFormat="1" applyFont="1" applyFill="1" applyBorder="1" applyAlignment="1" applyProtection="1">
      <alignment vertical="top"/>
    </xf>
    <xf numFmtId="166" fontId="11" fillId="3" borderId="0" xfId="5" applyNumberFormat="1" applyFont="1" applyFill="1" applyBorder="1" applyAlignment="1">
      <alignment horizontal="center"/>
    </xf>
    <xf numFmtId="14" fontId="14" fillId="3" borderId="0" xfId="0" applyNumberFormat="1" applyFont="1" applyFill="1" applyBorder="1" applyAlignment="1">
      <alignment horizontal="center" shrinkToFit="1"/>
    </xf>
    <xf numFmtId="0" fontId="11" fillId="3" borderId="0" xfId="5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14" fillId="3" borderId="0" xfId="0" applyFont="1" applyFill="1" applyBorder="1" applyAlignment="1">
      <alignment horizontal="center"/>
    </xf>
    <xf numFmtId="0" fontId="18" fillId="0" borderId="0" xfId="0" applyFont="1" applyAlignment="1">
      <alignment horizontal="left" vertical="center"/>
    </xf>
    <xf numFmtId="14" fontId="44" fillId="0" borderId="1" xfId="0" applyNumberFormat="1" applyFont="1" applyBorder="1" applyAlignment="1">
      <alignment horizontal="left" shrinkToFit="1"/>
    </xf>
    <xf numFmtId="1" fontId="44" fillId="0" borderId="6" xfId="0" applyNumberFormat="1" applyFont="1" applyBorder="1" applyAlignment="1">
      <alignment horizontal="center" shrinkToFit="1"/>
    </xf>
    <xf numFmtId="1" fontId="44" fillId="0" borderId="3" xfId="0" applyNumberFormat="1" applyFont="1" applyBorder="1" applyAlignment="1">
      <alignment horizontal="center" shrinkToFit="1"/>
    </xf>
    <xf numFmtId="1" fontId="44" fillId="0" borderId="8" xfId="0" applyNumberFormat="1" applyFont="1" applyBorder="1" applyAlignment="1">
      <alignment horizontal="center" shrinkToFit="1"/>
    </xf>
    <xf numFmtId="164" fontId="18" fillId="0" borderId="0" xfId="0" applyNumberFormat="1" applyFont="1" applyAlignment="1">
      <alignment horizontal="right" vertical="center"/>
    </xf>
    <xf numFmtId="0" fontId="17" fillId="0" borderId="0" xfId="0" applyFont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1" fontId="20" fillId="0" borderId="0" xfId="0" applyNumberFormat="1" applyFont="1" applyBorder="1" applyAlignment="1">
      <alignment horizontal="center" vertical="center"/>
    </xf>
    <xf numFmtId="14" fontId="20" fillId="0" borderId="0" xfId="0" applyNumberFormat="1" applyFont="1" applyBorder="1" applyAlignment="1">
      <alignment horizontal="left" vertical="center" shrinkToFit="1"/>
    </xf>
    <xf numFmtId="49" fontId="17" fillId="0" borderId="0" xfId="0" applyNumberFormat="1" applyFont="1" applyBorder="1" applyAlignment="1">
      <alignment horizontal="center"/>
    </xf>
    <xf numFmtId="2" fontId="17" fillId="0" borderId="1" xfId="0" applyNumberFormat="1" applyFont="1" applyBorder="1" applyAlignment="1">
      <alignment horizontal="center"/>
    </xf>
    <xf numFmtId="164" fontId="18" fillId="0" borderId="0" xfId="0" applyNumberFormat="1" applyFont="1" applyAlignment="1">
      <alignment horizontal="left" vertical="center"/>
    </xf>
    <xf numFmtId="1" fontId="44" fillId="0" borderId="0" xfId="0" applyNumberFormat="1" applyFont="1" applyBorder="1" applyAlignment="1">
      <alignment horizontal="center"/>
    </xf>
    <xf numFmtId="14" fontId="44" fillId="0" borderId="0" xfId="0" applyNumberFormat="1" applyFont="1" applyBorder="1" applyAlignment="1">
      <alignment horizontal="center" shrinkToFit="1"/>
    </xf>
    <xf numFmtId="0" fontId="2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shrinkToFit="1"/>
    </xf>
    <xf numFmtId="14" fontId="1" fillId="0" borderId="4" xfId="0" applyNumberFormat="1" applyFont="1" applyBorder="1" applyAlignment="1">
      <alignment horizontal="center" vertical="center" shrinkToFit="1"/>
    </xf>
    <xf numFmtId="49" fontId="1" fillId="0" borderId="4" xfId="0" applyNumberFormat="1" applyFont="1" applyBorder="1" applyAlignment="1">
      <alignment horizontal="center" vertical="center" shrinkToFit="1"/>
    </xf>
    <xf numFmtId="14" fontId="20" fillId="0" borderId="4" xfId="0" applyNumberFormat="1" applyFont="1" applyBorder="1" applyAlignment="1">
      <alignment horizontal="center" vertical="center" shrinkToFit="1"/>
    </xf>
    <xf numFmtId="14" fontId="1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" fontId="44" fillId="0" borderId="4" xfId="0" applyNumberFormat="1" applyFont="1" applyBorder="1" applyAlignment="1">
      <alignment horizontal="center" vertical="center"/>
    </xf>
    <xf numFmtId="14" fontId="44" fillId="0" borderId="5" xfId="0" applyNumberFormat="1" applyFont="1" applyBorder="1" applyAlignment="1">
      <alignment horizontal="left" shrinkToFit="1"/>
    </xf>
    <xf numFmtId="2" fontId="20" fillId="0" borderId="0" xfId="0" applyNumberFormat="1" applyFont="1" applyBorder="1" applyAlignment="1">
      <alignment horizontal="center" shrinkToFit="1"/>
    </xf>
    <xf numFmtId="2" fontId="17" fillId="0" borderId="0" xfId="0" applyNumberFormat="1" applyFont="1" applyBorder="1" applyAlignment="1">
      <alignment horizontal="center" shrinkToFit="1"/>
    </xf>
    <xf numFmtId="11" fontId="20" fillId="0" borderId="0" xfId="0" applyNumberFormat="1" applyFont="1" applyBorder="1" applyAlignment="1">
      <alignment horizontal="center" shrinkToFit="1"/>
    </xf>
    <xf numFmtId="0" fontId="45" fillId="0" borderId="0" xfId="0" applyNumberFormat="1" applyFont="1" applyFill="1" applyBorder="1" applyAlignment="1">
      <alignment horizontal="center" shrinkToFit="1"/>
    </xf>
    <xf numFmtId="2" fontId="20" fillId="0" borderId="0" xfId="0" applyNumberFormat="1" applyFont="1" applyBorder="1" applyAlignment="1">
      <alignment horizontal="center"/>
    </xf>
    <xf numFmtId="1" fontId="17" fillId="0" borderId="0" xfId="0" applyNumberFormat="1" applyFont="1" applyBorder="1" applyAlignment="1">
      <alignment horizontal="center"/>
    </xf>
    <xf numFmtId="2" fontId="44" fillId="0" borderId="0" xfId="0" applyNumberFormat="1" applyFont="1" applyBorder="1" applyAlignment="1">
      <alignment horizontal="center"/>
    </xf>
    <xf numFmtId="0" fontId="20" fillId="0" borderId="0" xfId="0" applyFont="1" applyBorder="1" applyAlignment="1">
      <alignment horizontal="center" shrinkToFit="1"/>
    </xf>
    <xf numFmtId="0" fontId="44" fillId="0" borderId="0" xfId="0" applyFont="1" applyFill="1" applyBorder="1" applyAlignment="1">
      <alignment shrinkToFit="1"/>
    </xf>
    <xf numFmtId="166" fontId="44" fillId="0" borderId="0" xfId="0" applyNumberFormat="1" applyFont="1" applyFill="1" applyBorder="1" applyAlignment="1">
      <alignment horizontal="center" shrinkToFit="1"/>
    </xf>
    <xf numFmtId="49" fontId="44" fillId="0" borderId="0" xfId="0" applyNumberFormat="1" applyFont="1" applyFill="1" applyBorder="1" applyAlignment="1">
      <alignment horizontal="center" shrinkToFit="1"/>
    </xf>
    <xf numFmtId="14" fontId="44" fillId="0" borderId="0" xfId="0" applyNumberFormat="1" applyFont="1" applyFill="1" applyBorder="1" applyAlignment="1">
      <alignment horizontal="center" shrinkToFit="1"/>
    </xf>
    <xf numFmtId="2" fontId="44" fillId="0" borderId="0" xfId="0" applyNumberFormat="1" applyFont="1" applyFill="1" applyBorder="1" applyAlignment="1">
      <alignment horizontal="center"/>
    </xf>
    <xf numFmtId="2" fontId="21" fillId="0" borderId="0" xfId="0" applyNumberFormat="1" applyFont="1" applyFill="1" applyBorder="1" applyAlignment="1">
      <alignment horizontal="center"/>
    </xf>
    <xf numFmtId="1" fontId="21" fillId="0" borderId="0" xfId="0" applyNumberFormat="1" applyFont="1" applyFill="1" applyBorder="1" applyAlignment="1">
      <alignment horizontal="center"/>
    </xf>
    <xf numFmtId="14" fontId="44" fillId="0" borderId="0" xfId="0" applyNumberFormat="1" applyFont="1" applyFill="1" applyBorder="1" applyAlignment="1">
      <alignment horizontal="left" shrinkToFit="1"/>
    </xf>
    <xf numFmtId="0" fontId="20" fillId="0" borderId="4" xfId="0" applyFont="1" applyBorder="1" applyAlignment="1">
      <alignment horizontal="center" shrinkToFit="1"/>
    </xf>
    <xf numFmtId="1" fontId="20" fillId="0" borderId="4" xfId="0" applyNumberFormat="1" applyFont="1" applyBorder="1" applyAlignment="1">
      <alignment horizontal="center" shrinkToFit="1"/>
    </xf>
    <xf numFmtId="0" fontId="44" fillId="0" borderId="4" xfId="0" applyFont="1" applyFill="1" applyBorder="1" applyAlignment="1">
      <alignment shrinkToFit="1"/>
    </xf>
    <xf numFmtId="166" fontId="44" fillId="0" borderId="4" xfId="0" applyNumberFormat="1" applyFont="1" applyFill="1" applyBorder="1" applyAlignment="1">
      <alignment horizontal="center" shrinkToFit="1"/>
    </xf>
    <xf numFmtId="49" fontId="44" fillId="0" borderId="4" xfId="0" applyNumberFormat="1" applyFont="1" applyFill="1" applyBorder="1" applyAlignment="1">
      <alignment horizontal="center" shrinkToFit="1"/>
    </xf>
    <xf numFmtId="14" fontId="44" fillId="0" borderId="4" xfId="0" applyNumberFormat="1" applyFont="1" applyFill="1" applyBorder="1" applyAlignment="1">
      <alignment horizontal="center" shrinkToFit="1"/>
    </xf>
    <xf numFmtId="0" fontId="45" fillId="0" borderId="4" xfId="0" applyNumberFormat="1" applyFont="1" applyFill="1" applyBorder="1" applyAlignment="1">
      <alignment horizontal="center" shrinkToFit="1"/>
    </xf>
    <xf numFmtId="2" fontId="44" fillId="0" borderId="4" xfId="0" applyNumberFormat="1" applyFont="1" applyFill="1" applyBorder="1" applyAlignment="1">
      <alignment horizontal="center"/>
    </xf>
    <xf numFmtId="2" fontId="21" fillId="0" borderId="4" xfId="0" applyNumberFormat="1" applyFont="1" applyFill="1" applyBorder="1" applyAlignment="1">
      <alignment horizontal="center"/>
    </xf>
    <xf numFmtId="1" fontId="21" fillId="0" borderId="4" xfId="0" applyNumberFormat="1" applyFont="1" applyFill="1" applyBorder="1" applyAlignment="1">
      <alignment horizontal="center"/>
    </xf>
    <xf numFmtId="14" fontId="44" fillId="0" borderId="4" xfId="0" applyNumberFormat="1" applyFont="1" applyFill="1" applyBorder="1" applyAlignment="1">
      <alignment horizontal="left" shrinkToFit="1"/>
    </xf>
    <xf numFmtId="1" fontId="21" fillId="0" borderId="0" xfId="0" applyNumberFormat="1" applyFont="1" applyBorder="1" applyAlignment="1">
      <alignment horizontal="center"/>
    </xf>
    <xf numFmtId="2" fontId="17" fillId="0" borderId="0" xfId="0" applyNumberFormat="1" applyFont="1" applyFill="1" applyBorder="1" applyAlignment="1">
      <alignment horizontal="center"/>
    </xf>
    <xf numFmtId="11" fontId="44" fillId="0" borderId="0" xfId="0" applyNumberFormat="1" applyFont="1" applyBorder="1" applyAlignment="1">
      <alignment horizontal="center" shrinkToFit="1"/>
    </xf>
    <xf numFmtId="0" fontId="27" fillId="0" borderId="0" xfId="0" applyNumberFormat="1" applyFont="1" applyFill="1" applyBorder="1" applyAlignment="1">
      <alignment horizontal="center" shrinkToFit="1"/>
    </xf>
    <xf numFmtId="0" fontId="21" fillId="0" borderId="0" xfId="0" applyFont="1" applyAlignment="1">
      <alignment horizontal="center" vertical="center"/>
    </xf>
    <xf numFmtId="0" fontId="20" fillId="0" borderId="6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44" fillId="0" borderId="4" xfId="0" applyFont="1" applyBorder="1" applyAlignment="1">
      <alignment shrinkToFit="1"/>
    </xf>
    <xf numFmtId="166" fontId="44" fillId="0" borderId="4" xfId="0" applyNumberFormat="1" applyFont="1" applyBorder="1" applyAlignment="1">
      <alignment horizontal="center" shrinkToFit="1"/>
    </xf>
    <xf numFmtId="49" fontId="44" fillId="0" borderId="4" xfId="0" applyNumberFormat="1" applyFont="1" applyBorder="1" applyAlignment="1">
      <alignment horizontal="center" shrinkToFit="1"/>
    </xf>
    <xf numFmtId="14" fontId="44" fillId="0" borderId="4" xfId="0" applyNumberFormat="1" applyFont="1" applyBorder="1" applyAlignment="1">
      <alignment horizontal="center" shrinkToFit="1"/>
    </xf>
    <xf numFmtId="1" fontId="44" fillId="0" borderId="7" xfId="0" applyNumberFormat="1" applyFont="1" applyBorder="1" applyAlignment="1">
      <alignment horizontal="center" shrinkToFit="1"/>
    </xf>
    <xf numFmtId="164" fontId="17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 shrinkToFit="1"/>
    </xf>
    <xf numFmtId="2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vertical="center"/>
    </xf>
    <xf numFmtId="0" fontId="46" fillId="0" borderId="0" xfId="0" applyFont="1" applyBorder="1" applyAlignment="1">
      <alignment horizontal="right" vertical="center"/>
    </xf>
    <xf numFmtId="2" fontId="46" fillId="0" borderId="0" xfId="0" applyNumberFormat="1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14" fontId="2" fillId="0" borderId="0" xfId="0" applyNumberFormat="1" applyFont="1" applyBorder="1" applyAlignment="1">
      <alignment horizontal="right" vertical="center"/>
    </xf>
    <xf numFmtId="164" fontId="2" fillId="0" borderId="0" xfId="0" applyNumberFormat="1" applyFont="1" applyBorder="1" applyAlignment="1">
      <alignment horizontal="left" vertical="center"/>
    </xf>
    <xf numFmtId="164" fontId="18" fillId="0" borderId="0" xfId="0" applyNumberFormat="1" applyFont="1" applyBorder="1" applyAlignment="1">
      <alignment horizontal="right" vertical="center"/>
    </xf>
    <xf numFmtId="164" fontId="16" fillId="0" borderId="0" xfId="0" applyNumberFormat="1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46" fillId="0" borderId="0" xfId="0" applyFont="1" applyBorder="1" applyAlignment="1">
      <alignment vertical="center"/>
    </xf>
    <xf numFmtId="0" fontId="17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vertical="center" shrinkToFit="1"/>
    </xf>
    <xf numFmtId="0" fontId="1" fillId="0" borderId="0" xfId="0" applyFont="1" applyBorder="1" applyAlignment="1">
      <alignment vertical="center" shrinkToFit="1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20" fillId="2" borderId="0" xfId="0" applyNumberFormat="1" applyFont="1" applyFill="1" applyBorder="1" applyAlignment="1">
      <alignment horizontal="right"/>
    </xf>
    <xf numFmtId="0" fontId="20" fillId="2" borderId="0" xfId="0" applyNumberFormat="1" applyFont="1" applyFill="1" applyBorder="1" applyAlignment="1">
      <alignment horizontal="center"/>
    </xf>
    <xf numFmtId="1" fontId="44" fillId="0" borderId="0" xfId="0" applyNumberFormat="1" applyFont="1" applyBorder="1" applyAlignment="1">
      <alignment horizontal="center" vertical="center"/>
    </xf>
    <xf numFmtId="11" fontId="44" fillId="0" borderId="4" xfId="0" applyNumberFormat="1" applyFont="1" applyBorder="1" applyAlignment="1">
      <alignment horizontal="center" shrinkToFit="1"/>
    </xf>
    <xf numFmtId="0" fontId="45" fillId="0" borderId="4" xfId="0" applyNumberFormat="1" applyFont="1" applyBorder="1" applyAlignment="1">
      <alignment horizontal="center" shrinkToFit="1"/>
    </xf>
    <xf numFmtId="2" fontId="44" fillId="0" borderId="4" xfId="0" applyNumberFormat="1" applyFont="1" applyBorder="1" applyAlignment="1">
      <alignment horizontal="center"/>
    </xf>
    <xf numFmtId="1" fontId="21" fillId="0" borderId="4" xfId="0" applyNumberFormat="1" applyFont="1" applyBorder="1" applyAlignment="1">
      <alignment horizontal="center"/>
    </xf>
    <xf numFmtId="14" fontId="44" fillId="0" borderId="4" xfId="0" applyNumberFormat="1" applyFont="1" applyBorder="1" applyAlignment="1">
      <alignment horizontal="left" shrinkToFit="1"/>
    </xf>
    <xf numFmtId="164" fontId="18" fillId="0" borderId="0" xfId="0" applyNumberFormat="1" applyFont="1" applyBorder="1" applyAlignment="1">
      <alignment horizontal="center" vertical="center"/>
    </xf>
    <xf numFmtId="0" fontId="46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2" fontId="21" fillId="0" borderId="0" xfId="0" applyNumberFormat="1" applyFont="1" applyBorder="1" applyAlignment="1">
      <alignment horizontal="left" vertical="center"/>
    </xf>
    <xf numFmtId="164" fontId="21" fillId="0" borderId="0" xfId="0" applyNumberFormat="1" applyFont="1" applyBorder="1" applyAlignment="1">
      <alignment horizontal="left" vertical="center"/>
    </xf>
    <xf numFmtId="164" fontId="21" fillId="0" borderId="0" xfId="0" applyNumberFormat="1" applyFont="1" applyBorder="1" applyAlignment="1">
      <alignment horizontal="right" vertical="center"/>
    </xf>
    <xf numFmtId="2" fontId="21" fillId="0" borderId="0" xfId="0" applyNumberFormat="1" applyFont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0" fontId="44" fillId="0" borderId="0" xfId="0" applyFont="1" applyBorder="1" applyAlignment="1">
      <alignment vertical="center"/>
    </xf>
    <xf numFmtId="1" fontId="18" fillId="0" borderId="0" xfId="0" applyNumberFormat="1" applyFont="1" applyBorder="1" applyAlignment="1">
      <alignment horizontal="center" vertical="center"/>
    </xf>
    <xf numFmtId="0" fontId="1" fillId="2" borderId="3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166" fontId="20" fillId="0" borderId="0" xfId="0" applyNumberFormat="1" applyFont="1" applyBorder="1" applyAlignment="1">
      <alignment horizontal="center" vertical="center" shrinkToFit="1"/>
    </xf>
    <xf numFmtId="49" fontId="20" fillId="0" borderId="0" xfId="0" applyNumberFormat="1" applyFont="1" applyBorder="1" applyAlignment="1">
      <alignment horizontal="center" vertical="center"/>
    </xf>
    <xf numFmtId="2" fontId="17" fillId="0" borderId="0" xfId="0" applyNumberFormat="1" applyFont="1" applyBorder="1" applyAlignment="1">
      <alignment horizontal="center" vertical="center"/>
    </xf>
    <xf numFmtId="14" fontId="20" fillId="0" borderId="0" xfId="0" applyNumberFormat="1" applyFont="1" applyBorder="1" applyAlignment="1">
      <alignment shrinkToFit="1"/>
    </xf>
    <xf numFmtId="1" fontId="20" fillId="0" borderId="0" xfId="0" applyNumberFormat="1" applyFont="1" applyBorder="1" applyAlignment="1">
      <alignment horizontal="center" vertical="center" shrinkToFit="1"/>
    </xf>
    <xf numFmtId="166" fontId="44" fillId="0" borderId="0" xfId="0" applyNumberFormat="1" applyFont="1" applyBorder="1" applyAlignment="1">
      <alignment horizontal="center" vertical="center" shrinkToFit="1"/>
    </xf>
    <xf numFmtId="14" fontId="44" fillId="0" borderId="0" xfId="0" applyNumberFormat="1" applyFont="1" applyBorder="1" applyAlignment="1">
      <alignment horizontal="center" vertical="center" shrinkToFit="1"/>
    </xf>
    <xf numFmtId="1" fontId="44" fillId="0" borderId="0" xfId="0" applyNumberFormat="1" applyFont="1" applyBorder="1" applyAlignment="1">
      <alignment horizontal="center" vertical="center" shrinkToFit="1"/>
    </xf>
    <xf numFmtId="49" fontId="44" fillId="0" borderId="0" xfId="0" applyNumberFormat="1" applyFont="1" applyBorder="1" applyAlignment="1">
      <alignment horizontal="center" vertical="center"/>
    </xf>
    <xf numFmtId="0" fontId="45" fillId="0" borderId="0" xfId="0" applyNumberFormat="1" applyFont="1" applyBorder="1" applyAlignment="1">
      <alignment horizontal="center" shrinkToFit="1"/>
    </xf>
    <xf numFmtId="14" fontId="44" fillId="0" borderId="0" xfId="0" applyNumberFormat="1" applyFont="1" applyBorder="1" applyAlignment="1">
      <alignment shrinkToFit="1"/>
    </xf>
    <xf numFmtId="0" fontId="20" fillId="0" borderId="4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/>
    </xf>
    <xf numFmtId="14" fontId="20" fillId="0" borderId="4" xfId="0" applyNumberFormat="1" applyFont="1" applyBorder="1" applyAlignment="1">
      <alignment horizontal="left" shrinkToFit="1"/>
    </xf>
    <xf numFmtId="49" fontId="20" fillId="0" borderId="0" xfId="0" applyNumberFormat="1" applyFont="1" applyBorder="1" applyAlignment="1">
      <alignment horizontal="left" vertical="center"/>
    </xf>
    <xf numFmtId="2" fontId="18" fillId="0" borderId="0" xfId="0" applyNumberFormat="1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14" fontId="17" fillId="0" borderId="0" xfId="0" applyNumberFormat="1" applyFont="1" applyAlignment="1">
      <alignment horizontal="center" vertical="center"/>
    </xf>
    <xf numFmtId="164" fontId="22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 shrinkToFit="1"/>
    </xf>
    <xf numFmtId="164" fontId="21" fillId="0" borderId="0" xfId="0" applyNumberFormat="1" applyFont="1" applyAlignment="1">
      <alignment horizontal="center" vertical="center" shrinkToFit="1"/>
    </xf>
    <xf numFmtId="14" fontId="17" fillId="0" borderId="0" xfId="0" applyNumberFormat="1" applyFont="1" applyAlignment="1">
      <alignment horizontal="center"/>
    </xf>
  </cellXfs>
  <cellStyles count="9">
    <cellStyle name="Обычный" xfId="0" builtinId="0"/>
    <cellStyle name="Обычный 2" xfId="1"/>
    <cellStyle name="Обычный 2 2" xfId="5"/>
    <cellStyle name="Обычный 2_СД-44" xfId="6"/>
    <cellStyle name="Обычный 3" xfId="4"/>
    <cellStyle name="Обычный 4" xfId="2"/>
    <cellStyle name="Обычный 4 2" xfId="3"/>
    <cellStyle name="Обычный 5" xfId="7"/>
    <cellStyle name="Обычный 6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713483</xdr:colOff>
      <xdr:row>1</xdr:row>
      <xdr:rowOff>1</xdr:rowOff>
    </xdr:from>
    <xdr:to>
      <xdr:col>13</xdr:col>
      <xdr:colOff>1295401</xdr:colOff>
      <xdr:row>4</xdr:row>
      <xdr:rowOff>85726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99933" y="200026"/>
          <a:ext cx="581918" cy="647700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</xdr:row>
      <xdr:rowOff>0</xdr:rowOff>
    </xdr:from>
    <xdr:to>
      <xdr:col>13</xdr:col>
      <xdr:colOff>594134</xdr:colOff>
      <xdr:row>4</xdr:row>
      <xdr:rowOff>104775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6875" y="200025"/>
          <a:ext cx="1003709" cy="66675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78439</xdr:colOff>
      <xdr:row>5</xdr:row>
      <xdr:rowOff>1</xdr:rowOff>
    </xdr:from>
    <xdr:to>
      <xdr:col>28</xdr:col>
      <xdr:colOff>35305</xdr:colOff>
      <xdr:row>8</xdr:row>
      <xdr:rowOff>42583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00145" y="201707"/>
          <a:ext cx="584395" cy="647700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23</xdr:col>
      <xdr:colOff>56025</xdr:colOff>
      <xdr:row>8</xdr:row>
      <xdr:rowOff>61632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23529" y="201706"/>
          <a:ext cx="997320" cy="66675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237793</xdr:colOff>
      <xdr:row>6</xdr:row>
      <xdr:rowOff>1</xdr:rowOff>
    </xdr:from>
    <xdr:to>
      <xdr:col>20</xdr:col>
      <xdr:colOff>819711</xdr:colOff>
      <xdr:row>9</xdr:row>
      <xdr:rowOff>42583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47205" y="1210236"/>
          <a:ext cx="581918" cy="647700"/>
        </a:xfrm>
        <a:prstGeom prst="rect">
          <a:avLst/>
        </a:prstGeom>
      </xdr:spPr>
    </xdr:pic>
    <xdr:clientData/>
  </xdr:twoCellAnchor>
  <xdr:twoCellAnchor editAs="oneCell">
    <xdr:from>
      <xdr:col>17</xdr:col>
      <xdr:colOff>11200</xdr:colOff>
      <xdr:row>6</xdr:row>
      <xdr:rowOff>0</xdr:rowOff>
    </xdr:from>
    <xdr:to>
      <xdr:col>20</xdr:col>
      <xdr:colOff>62409</xdr:colOff>
      <xdr:row>9</xdr:row>
      <xdr:rowOff>61632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97465" y="1210235"/>
          <a:ext cx="1003709" cy="66675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125744</xdr:colOff>
      <xdr:row>6</xdr:row>
      <xdr:rowOff>1</xdr:rowOff>
    </xdr:from>
    <xdr:to>
      <xdr:col>20</xdr:col>
      <xdr:colOff>707662</xdr:colOff>
      <xdr:row>9</xdr:row>
      <xdr:rowOff>42583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80832" y="1210236"/>
          <a:ext cx="581918" cy="647700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20</xdr:col>
      <xdr:colOff>51209</xdr:colOff>
      <xdr:row>9</xdr:row>
      <xdr:rowOff>61632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02588" y="1210235"/>
          <a:ext cx="1003709" cy="666750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226593</xdr:colOff>
      <xdr:row>6</xdr:row>
      <xdr:rowOff>1</xdr:rowOff>
    </xdr:from>
    <xdr:to>
      <xdr:col>20</xdr:col>
      <xdr:colOff>808511</xdr:colOff>
      <xdr:row>9</xdr:row>
      <xdr:rowOff>42583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20534" y="1210236"/>
          <a:ext cx="581918" cy="647700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20</xdr:col>
      <xdr:colOff>51209</xdr:colOff>
      <xdr:row>9</xdr:row>
      <xdr:rowOff>61632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41441" y="1210235"/>
          <a:ext cx="1003709" cy="666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846833</xdr:colOff>
      <xdr:row>1</xdr:row>
      <xdr:rowOff>1</xdr:rowOff>
    </xdr:from>
    <xdr:to>
      <xdr:col>13</xdr:col>
      <xdr:colOff>1428751</xdr:colOff>
      <xdr:row>4</xdr:row>
      <xdr:rowOff>85726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19008" y="200026"/>
          <a:ext cx="581918" cy="647700"/>
        </a:xfrm>
        <a:prstGeom prst="rect">
          <a:avLst/>
        </a:prstGeom>
      </xdr:spPr>
    </xdr:pic>
    <xdr:clientData/>
  </xdr:twoCellAnchor>
  <xdr:twoCellAnchor editAs="oneCell">
    <xdr:from>
      <xdr:col>11</xdr:col>
      <xdr:colOff>104775</xdr:colOff>
      <xdr:row>1</xdr:row>
      <xdr:rowOff>9525</xdr:rowOff>
    </xdr:from>
    <xdr:to>
      <xdr:col>13</xdr:col>
      <xdr:colOff>698909</xdr:colOff>
      <xdr:row>4</xdr:row>
      <xdr:rowOff>114300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67375" y="209550"/>
          <a:ext cx="1003709" cy="6667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713483</xdr:colOff>
      <xdr:row>1</xdr:row>
      <xdr:rowOff>1</xdr:rowOff>
    </xdr:from>
    <xdr:to>
      <xdr:col>13</xdr:col>
      <xdr:colOff>1295401</xdr:colOff>
      <xdr:row>4</xdr:row>
      <xdr:rowOff>85726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99933" y="200026"/>
          <a:ext cx="581918" cy="647700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</xdr:row>
      <xdr:rowOff>0</xdr:rowOff>
    </xdr:from>
    <xdr:to>
      <xdr:col>13</xdr:col>
      <xdr:colOff>594134</xdr:colOff>
      <xdr:row>4</xdr:row>
      <xdr:rowOff>104775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6875" y="200025"/>
          <a:ext cx="1003709" cy="6667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708440</xdr:colOff>
      <xdr:row>1</xdr:row>
      <xdr:rowOff>1</xdr:rowOff>
    </xdr:from>
    <xdr:to>
      <xdr:col>13</xdr:col>
      <xdr:colOff>1290358</xdr:colOff>
      <xdr:row>4</xdr:row>
      <xdr:rowOff>87407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15646" y="201707"/>
          <a:ext cx="581918" cy="647700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</xdr:row>
      <xdr:rowOff>0</xdr:rowOff>
    </xdr:from>
    <xdr:to>
      <xdr:col>13</xdr:col>
      <xdr:colOff>589091</xdr:colOff>
      <xdr:row>4</xdr:row>
      <xdr:rowOff>106456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92588" y="201706"/>
          <a:ext cx="1003709" cy="6667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717210</xdr:colOff>
      <xdr:row>1</xdr:row>
      <xdr:rowOff>1</xdr:rowOff>
    </xdr:from>
    <xdr:to>
      <xdr:col>13</xdr:col>
      <xdr:colOff>1299128</xdr:colOff>
      <xdr:row>4</xdr:row>
      <xdr:rowOff>84484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0993" y="198784"/>
          <a:ext cx="581918" cy="647700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</xdr:row>
      <xdr:rowOff>0</xdr:rowOff>
    </xdr:from>
    <xdr:to>
      <xdr:col>13</xdr:col>
      <xdr:colOff>597861</xdr:colOff>
      <xdr:row>4</xdr:row>
      <xdr:rowOff>103533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07935" y="198783"/>
          <a:ext cx="1003709" cy="6667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717211</xdr:colOff>
      <xdr:row>1</xdr:row>
      <xdr:rowOff>8293</xdr:rowOff>
    </xdr:from>
    <xdr:to>
      <xdr:col>13</xdr:col>
      <xdr:colOff>1299129</xdr:colOff>
      <xdr:row>4</xdr:row>
      <xdr:rowOff>92776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97254" y="207076"/>
          <a:ext cx="581918" cy="647700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</xdr:row>
      <xdr:rowOff>8292</xdr:rowOff>
    </xdr:from>
    <xdr:to>
      <xdr:col>13</xdr:col>
      <xdr:colOff>597862</xdr:colOff>
      <xdr:row>4</xdr:row>
      <xdr:rowOff>111825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74196" y="207075"/>
          <a:ext cx="1003709" cy="66675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713483</xdr:colOff>
      <xdr:row>1</xdr:row>
      <xdr:rowOff>1</xdr:rowOff>
    </xdr:from>
    <xdr:to>
      <xdr:col>13</xdr:col>
      <xdr:colOff>1295401</xdr:colOff>
      <xdr:row>4</xdr:row>
      <xdr:rowOff>85726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09458" y="200026"/>
          <a:ext cx="581918" cy="647700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</xdr:row>
      <xdr:rowOff>0</xdr:rowOff>
    </xdr:from>
    <xdr:to>
      <xdr:col>13</xdr:col>
      <xdr:colOff>594134</xdr:colOff>
      <xdr:row>4</xdr:row>
      <xdr:rowOff>104775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86400" y="200025"/>
          <a:ext cx="1003709" cy="66675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767041</xdr:colOff>
      <xdr:row>1</xdr:row>
      <xdr:rowOff>1</xdr:rowOff>
    </xdr:from>
    <xdr:to>
      <xdr:col>13</xdr:col>
      <xdr:colOff>1351436</xdr:colOff>
      <xdr:row>4</xdr:row>
      <xdr:rowOff>85726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0641" y="200026"/>
          <a:ext cx="584395" cy="647700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</xdr:row>
      <xdr:rowOff>0</xdr:rowOff>
    </xdr:from>
    <xdr:to>
      <xdr:col>13</xdr:col>
      <xdr:colOff>587745</xdr:colOff>
      <xdr:row>4</xdr:row>
      <xdr:rowOff>104775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4025" y="200025"/>
          <a:ext cx="997320" cy="66675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33</xdr:col>
      <xdr:colOff>257742</xdr:colOff>
      <xdr:row>5</xdr:row>
      <xdr:rowOff>1</xdr:rowOff>
    </xdr:from>
    <xdr:to>
      <xdr:col>33</xdr:col>
      <xdr:colOff>842137</xdr:colOff>
      <xdr:row>8</xdr:row>
      <xdr:rowOff>42583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39624" y="201707"/>
          <a:ext cx="584395" cy="647700"/>
        </a:xfrm>
        <a:prstGeom prst="rect">
          <a:avLst/>
        </a:prstGeom>
      </xdr:spPr>
    </xdr:pic>
    <xdr:clientData/>
  </xdr:twoCellAnchor>
  <xdr:twoCellAnchor editAs="oneCell">
    <xdr:from>
      <xdr:col>28</xdr:col>
      <xdr:colOff>313773</xdr:colOff>
      <xdr:row>5</xdr:row>
      <xdr:rowOff>0</xdr:rowOff>
    </xdr:from>
    <xdr:to>
      <xdr:col>33</xdr:col>
      <xdr:colOff>78446</xdr:colOff>
      <xdr:row>8</xdr:row>
      <xdr:rowOff>61632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63008" y="201706"/>
          <a:ext cx="997320" cy="666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 enableFormatConditionsCalculation="0">
    <tabColor indexed="13"/>
  </sheetPr>
  <dimension ref="A1:N30"/>
  <sheetViews>
    <sheetView topLeftCell="A4" zoomScale="160" zoomScaleNormal="160" workbookViewId="0">
      <selection activeCell="B8" sqref="B8"/>
    </sheetView>
  </sheetViews>
  <sheetFormatPr defaultRowHeight="15" x14ac:dyDescent="0.3"/>
  <cols>
    <col min="1" max="1" width="10.5703125" bestFit="1" customWidth="1"/>
    <col min="2" max="2" width="21.42578125" customWidth="1"/>
    <col min="3" max="3" width="6.7109375" customWidth="1"/>
    <col min="6" max="8" width="6.7109375" customWidth="1"/>
  </cols>
  <sheetData>
    <row r="1" spans="1:11" x14ac:dyDescent="0.3">
      <c r="B1" s="55"/>
      <c r="C1" s="1" t="s">
        <v>31</v>
      </c>
      <c r="D1" s="9" t="s">
        <v>32</v>
      </c>
      <c r="E1" s="11" t="s">
        <v>57</v>
      </c>
      <c r="F1" s="11" t="s">
        <v>10</v>
      </c>
      <c r="G1" s="11" t="s">
        <v>11</v>
      </c>
      <c r="H1" s="62" t="s">
        <v>12</v>
      </c>
      <c r="I1" s="11"/>
      <c r="J1" s="11"/>
      <c r="K1" s="62"/>
    </row>
    <row r="2" spans="1:11" ht="16.5" x14ac:dyDescent="0.3">
      <c r="A2" s="55">
        <v>41663</v>
      </c>
      <c r="B2" s="1" t="s">
        <v>55</v>
      </c>
      <c r="C2" s="89" t="s">
        <v>671</v>
      </c>
      <c r="D2" s="89"/>
      <c r="E2" s="65"/>
      <c r="F2" s="66"/>
      <c r="G2" s="66"/>
      <c r="H2" s="66"/>
      <c r="I2" s="83"/>
      <c r="J2" s="83"/>
      <c r="K2" s="66"/>
    </row>
    <row r="3" spans="1:11" ht="16.5" x14ac:dyDescent="0.3">
      <c r="A3" s="55">
        <v>41663</v>
      </c>
      <c r="B3" s="1" t="s">
        <v>56</v>
      </c>
      <c r="C3" s="89" t="s">
        <v>672</v>
      </c>
      <c r="D3" s="89"/>
      <c r="E3" s="65"/>
      <c r="F3" s="66"/>
      <c r="G3" s="66"/>
      <c r="H3" s="66"/>
      <c r="I3" s="83"/>
      <c r="J3" s="83"/>
      <c r="K3" s="83"/>
    </row>
    <row r="4" spans="1:11" ht="16.5" x14ac:dyDescent="0.3">
      <c r="A4" s="55">
        <v>41662</v>
      </c>
      <c r="B4" s="1" t="s">
        <v>48</v>
      </c>
      <c r="C4" s="89" t="s">
        <v>76</v>
      </c>
      <c r="D4" s="89"/>
      <c r="E4" s="67"/>
      <c r="F4" s="67"/>
      <c r="G4" s="67"/>
      <c r="H4" s="67"/>
      <c r="I4" s="68"/>
      <c r="J4" s="68"/>
      <c r="K4" s="68"/>
    </row>
    <row r="5" spans="1:11" ht="16.5" x14ac:dyDescent="0.3">
      <c r="A5" s="55">
        <v>41663</v>
      </c>
      <c r="B5" s="1" t="s">
        <v>54</v>
      </c>
      <c r="C5" s="89" t="s">
        <v>76</v>
      </c>
      <c r="D5" s="89"/>
      <c r="E5" s="65"/>
      <c r="F5" s="67"/>
      <c r="G5" s="67"/>
      <c r="H5" s="67"/>
      <c r="I5" s="68"/>
      <c r="J5" s="68"/>
      <c r="K5" s="68"/>
    </row>
    <row r="6" spans="1:11" ht="16.5" x14ac:dyDescent="0.3">
      <c r="A6" s="55">
        <v>41662</v>
      </c>
      <c r="B6" s="1" t="s">
        <v>49</v>
      </c>
      <c r="C6" s="89" t="s">
        <v>670</v>
      </c>
      <c r="D6" s="89"/>
      <c r="E6" s="65"/>
      <c r="F6" s="67"/>
      <c r="G6" s="67"/>
      <c r="H6" s="67"/>
      <c r="I6" s="68"/>
      <c r="J6" s="68"/>
      <c r="K6" s="68"/>
    </row>
    <row r="7" spans="1:11" ht="16.5" x14ac:dyDescent="0.3">
      <c r="A7" s="55">
        <v>41662</v>
      </c>
      <c r="B7" s="1" t="s">
        <v>69</v>
      </c>
      <c r="C7" s="89" t="s">
        <v>658</v>
      </c>
      <c r="D7" s="89"/>
      <c r="E7" s="56"/>
      <c r="F7" s="67"/>
      <c r="G7" s="67"/>
      <c r="H7" s="67"/>
      <c r="I7" s="68"/>
      <c r="J7" s="68"/>
      <c r="K7" s="68"/>
    </row>
    <row r="8" spans="1:11" ht="16.5" x14ac:dyDescent="0.3">
      <c r="A8" s="55">
        <v>41662</v>
      </c>
      <c r="B8" s="1" t="s">
        <v>77</v>
      </c>
      <c r="C8" s="89" t="s">
        <v>676</v>
      </c>
      <c r="D8" s="89"/>
      <c r="E8" s="56"/>
      <c r="F8" s="67"/>
      <c r="G8" s="67"/>
      <c r="H8" s="67"/>
      <c r="I8" s="68"/>
      <c r="J8" s="68"/>
      <c r="K8" s="68"/>
    </row>
    <row r="9" spans="1:11" ht="16.5" x14ac:dyDescent="0.3">
      <c r="A9" s="55">
        <v>41663</v>
      </c>
      <c r="B9" s="1" t="s">
        <v>59</v>
      </c>
      <c r="C9" s="89" t="s">
        <v>671</v>
      </c>
      <c r="D9" s="89"/>
      <c r="E9" s="56"/>
      <c r="F9" s="67"/>
      <c r="G9" s="67"/>
      <c r="H9" s="67"/>
      <c r="K9" s="67"/>
    </row>
    <row r="10" spans="1:11" ht="16.5" x14ac:dyDescent="0.3">
      <c r="A10" s="55">
        <v>41663</v>
      </c>
      <c r="B10" s="1" t="s">
        <v>78</v>
      </c>
      <c r="C10" s="89" t="s">
        <v>677</v>
      </c>
      <c r="D10" s="89"/>
      <c r="E10" s="56"/>
      <c r="F10" s="67"/>
      <c r="G10" s="67"/>
      <c r="H10" s="67"/>
      <c r="K10" s="67"/>
    </row>
    <row r="11" spans="1:11" ht="16.5" x14ac:dyDescent="0.3">
      <c r="A11" s="55">
        <v>41662</v>
      </c>
      <c r="B11" s="1" t="s">
        <v>60</v>
      </c>
      <c r="C11" s="89" t="s">
        <v>669</v>
      </c>
      <c r="D11" s="89"/>
      <c r="E11" s="56"/>
      <c r="F11" s="67"/>
      <c r="G11" s="67"/>
      <c r="H11" s="67"/>
    </row>
    <row r="12" spans="1:11" x14ac:dyDescent="0.3">
      <c r="A12" s="55">
        <v>41663</v>
      </c>
      <c r="B12" s="1" t="s">
        <v>61</v>
      </c>
      <c r="C12" s="89" t="s">
        <v>678</v>
      </c>
      <c r="D12" s="89"/>
      <c r="E12" s="56"/>
      <c r="F12" s="11"/>
      <c r="G12" s="11"/>
      <c r="H12" s="11"/>
      <c r="I12" s="11"/>
      <c r="J12" s="11"/>
      <c r="K12" s="11"/>
    </row>
    <row r="13" spans="1:11" x14ac:dyDescent="0.3">
      <c r="A13" s="55">
        <v>41662</v>
      </c>
      <c r="B13" s="1" t="s">
        <v>62</v>
      </c>
      <c r="C13" s="89" t="s">
        <v>648</v>
      </c>
      <c r="D13" s="89"/>
      <c r="E13" s="56"/>
      <c r="F13" s="11"/>
      <c r="G13" s="11"/>
      <c r="H13" s="11"/>
      <c r="I13" s="11"/>
      <c r="J13" s="11"/>
      <c r="K13" s="11"/>
    </row>
    <row r="14" spans="1:11" x14ac:dyDescent="0.3">
      <c r="A14" s="55">
        <v>41663</v>
      </c>
      <c r="B14" s="1" t="s">
        <v>63</v>
      </c>
      <c r="C14" s="89" t="s">
        <v>679</v>
      </c>
      <c r="D14" s="89"/>
      <c r="E14" s="56"/>
      <c r="F14" s="11"/>
      <c r="G14" s="11"/>
      <c r="H14" s="11"/>
      <c r="I14" s="11"/>
      <c r="J14" s="11"/>
      <c r="K14" s="11"/>
    </row>
    <row r="15" spans="1:11" x14ac:dyDescent="0.3">
      <c r="A15" s="55">
        <v>41662</v>
      </c>
      <c r="B15" s="1" t="s">
        <v>70</v>
      </c>
      <c r="C15" s="89" t="s">
        <v>659</v>
      </c>
      <c r="D15" s="89"/>
      <c r="E15" s="56"/>
    </row>
    <row r="16" spans="1:11" x14ac:dyDescent="0.3">
      <c r="A16" s="55">
        <v>41663</v>
      </c>
      <c r="B16" s="1" t="s">
        <v>64</v>
      </c>
      <c r="C16" s="89" t="s">
        <v>680</v>
      </c>
      <c r="D16" s="89"/>
      <c r="E16" s="56"/>
      <c r="F16" s="11"/>
      <c r="G16" s="11"/>
      <c r="H16" s="11"/>
    </row>
    <row r="17" spans="2:14" x14ac:dyDescent="0.3">
      <c r="C17" s="89"/>
      <c r="D17" s="89"/>
      <c r="E17" s="56"/>
    </row>
    <row r="18" spans="2:14" x14ac:dyDescent="0.3">
      <c r="D18" s="8"/>
      <c r="E18" s="56"/>
    </row>
    <row r="19" spans="2:14" x14ac:dyDescent="0.3">
      <c r="B19" s="6"/>
      <c r="C19" s="7"/>
    </row>
    <row r="20" spans="2:14" x14ac:dyDescent="0.3">
      <c r="B20" s="6"/>
      <c r="C20" s="7"/>
    </row>
    <row r="21" spans="2:14" x14ac:dyDescent="0.3">
      <c r="B21" s="6"/>
      <c r="C21" s="7"/>
    </row>
    <row r="22" spans="2:14" x14ac:dyDescent="0.3">
      <c r="B22" s="10" t="s">
        <v>27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2:14" x14ac:dyDescent="0.3">
      <c r="B23" s="10" t="s">
        <v>28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2:14" x14ac:dyDescent="0.3">
      <c r="B24" s="10" t="s">
        <v>8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2:14" ht="15" customHeight="1" x14ac:dyDescent="0.3">
      <c r="B25" s="2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</row>
    <row r="26" spans="2:14" x14ac:dyDescent="0.3">
      <c r="B26" s="10" t="s">
        <v>616</v>
      </c>
    </row>
    <row r="27" spans="2:14" x14ac:dyDescent="0.3">
      <c r="B27" s="2" t="s">
        <v>618</v>
      </c>
    </row>
    <row r="28" spans="2:14" x14ac:dyDescent="0.3">
      <c r="B28" s="2"/>
    </row>
    <row r="29" spans="2:14" x14ac:dyDescent="0.3">
      <c r="B29" s="2" t="s">
        <v>615</v>
      </c>
      <c r="D29" s="11"/>
    </row>
    <row r="30" spans="2:14" x14ac:dyDescent="0.3">
      <c r="B30" s="2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27"/>
  <sheetViews>
    <sheetView view="pageBreakPreview" topLeftCell="B1" zoomScaleSheetLayoutView="100" workbookViewId="0">
      <selection activeCell="L14" sqref="L14"/>
    </sheetView>
  </sheetViews>
  <sheetFormatPr defaultRowHeight="12.75" outlineLevelCol="1" x14ac:dyDescent="0.3"/>
  <cols>
    <col min="1" max="1" width="12" style="15" hidden="1" customWidth="1" outlineLevel="1"/>
    <col min="2" max="2" width="6.140625" style="15" customWidth="1" collapsed="1"/>
    <col min="3" max="3" width="21.42578125" style="15" customWidth="1"/>
    <col min="4" max="4" width="6.42578125" style="97" customWidth="1"/>
    <col min="5" max="5" width="6.140625" style="15" customWidth="1"/>
    <col min="6" max="6" width="8.28515625" style="15" bestFit="1" customWidth="1"/>
    <col min="7" max="7" width="12.28515625" style="15" customWidth="1"/>
    <col min="8" max="8" width="5.42578125" style="15" customWidth="1"/>
    <col min="9" max="9" width="4.140625" style="15" hidden="1" customWidth="1"/>
    <col min="10" max="10" width="16.85546875" style="15" customWidth="1"/>
    <col min="11" max="11" width="6.140625" style="15" hidden="1" customWidth="1"/>
    <col min="12" max="12" width="6.140625" style="15" customWidth="1"/>
    <col min="13" max="13" width="5.42578125" style="15" hidden="1" customWidth="1"/>
    <col min="14" max="14" width="23.85546875" style="15" customWidth="1"/>
    <col min="15" max="15" width="9.140625" style="35" customWidth="1" outlineLevel="1"/>
    <col min="16" max="16" width="9.140625" style="17" customWidth="1" outlineLevel="1"/>
    <col min="17" max="16384" width="9.140625" style="15"/>
  </cols>
  <sheetData>
    <row r="1" spans="1:19" ht="15.75" x14ac:dyDescent="0.3">
      <c r="B1" s="31" t="str">
        <f>Расп!B26</f>
        <v>ЧЕМПИОНАТ г.Москвы по легкой атлетике</v>
      </c>
      <c r="D1" s="95"/>
      <c r="E1" s="17"/>
      <c r="O1" s="22"/>
      <c r="P1" s="21"/>
      <c r="Q1" s="39" t="s">
        <v>51</v>
      </c>
      <c r="R1" s="64">
        <v>6</v>
      </c>
    </row>
    <row r="2" spans="1:19" ht="15.75" x14ac:dyDescent="0.3">
      <c r="B2" s="31" t="str">
        <f>Расп!B27</f>
        <v>Москва, ЛФК ЦСКА 23-24.01.2014г.</v>
      </c>
      <c r="D2" s="95"/>
      <c r="E2" s="17"/>
      <c r="O2" s="22"/>
      <c r="P2" s="21"/>
      <c r="Q2" s="39" t="s">
        <v>52</v>
      </c>
      <c r="R2" s="64">
        <v>6.71</v>
      </c>
      <c r="S2" s="39" t="s">
        <v>51</v>
      </c>
    </row>
    <row r="3" spans="1:19" x14ac:dyDescent="0.3">
      <c r="C3" s="24"/>
      <c r="D3" s="95"/>
      <c r="E3" s="17"/>
      <c r="O3" s="22"/>
      <c r="P3" s="21"/>
      <c r="Q3" s="39" t="s">
        <v>53</v>
      </c>
      <c r="R3" s="64">
        <v>6.85</v>
      </c>
      <c r="S3" s="39" t="s">
        <v>52</v>
      </c>
    </row>
    <row r="4" spans="1:19" ht="15.75" x14ac:dyDescent="0.3">
      <c r="C4" s="245" t="str">
        <f>Расп!B16</f>
        <v>БЕГ 2000м с/п</v>
      </c>
      <c r="D4" s="95"/>
      <c r="E4" s="17"/>
      <c r="G4" s="295" t="s">
        <v>10</v>
      </c>
      <c r="H4" s="296">
        <f>Расп!F7</f>
        <v>0</v>
      </c>
      <c r="I4" s="76"/>
      <c r="J4" s="75" t="str">
        <f>Расп!B16</f>
        <v>БЕГ 2000м с/п</v>
      </c>
      <c r="L4" s="25"/>
      <c r="O4" s="22"/>
      <c r="P4" s="21"/>
      <c r="Q4" s="39">
        <v>1</v>
      </c>
      <c r="R4" s="64">
        <v>7.05</v>
      </c>
      <c r="S4" s="39" t="s">
        <v>53</v>
      </c>
    </row>
    <row r="5" spans="1:19" ht="15.75" x14ac:dyDescent="0.3">
      <c r="C5" s="31" t="str">
        <f>Расп!B29</f>
        <v>МУЖЧИНЫ</v>
      </c>
      <c r="D5" s="95"/>
      <c r="E5" s="17"/>
      <c r="G5" s="295" t="s">
        <v>11</v>
      </c>
      <c r="H5" s="296">
        <f>Расп!G7</f>
        <v>0</v>
      </c>
      <c r="I5" s="76"/>
      <c r="J5" s="308" t="s">
        <v>31</v>
      </c>
      <c r="K5" s="315" t="str">
        <f>Расп!C16</f>
        <v>17.55</v>
      </c>
      <c r="L5" s="27"/>
      <c r="O5" s="29" t="s">
        <v>17</v>
      </c>
      <c r="P5" s="21"/>
      <c r="Q5" s="39">
        <v>2</v>
      </c>
      <c r="R5" s="64">
        <v>7.35</v>
      </c>
      <c r="S5" s="39">
        <v>1</v>
      </c>
    </row>
    <row r="6" spans="1:19" ht="15.75" x14ac:dyDescent="0.3">
      <c r="C6" s="30" t="s">
        <v>704</v>
      </c>
      <c r="D6" s="95"/>
      <c r="E6" s="17"/>
      <c r="G6" s="295" t="s">
        <v>12</v>
      </c>
      <c r="H6" s="296">
        <f>Расп!H7</f>
        <v>0</v>
      </c>
      <c r="I6" s="76"/>
      <c r="J6" s="308" t="s">
        <v>32</v>
      </c>
      <c r="K6" s="315">
        <f>Расп!D16</f>
        <v>0</v>
      </c>
      <c r="O6" s="29" t="s">
        <v>18</v>
      </c>
      <c r="P6" s="21"/>
      <c r="Q6" s="39">
        <v>3</v>
      </c>
      <c r="R6" s="64">
        <v>7.65</v>
      </c>
      <c r="S6" s="39">
        <v>2</v>
      </c>
    </row>
    <row r="7" spans="1:19" ht="15.75" x14ac:dyDescent="0.3">
      <c r="C7" s="47" t="s">
        <v>654</v>
      </c>
      <c r="D7" s="95"/>
      <c r="E7" s="17"/>
      <c r="G7" s="294"/>
      <c r="H7" s="294"/>
      <c r="O7" s="29" t="s">
        <v>19</v>
      </c>
      <c r="P7" s="21"/>
      <c r="Q7" s="39" t="s">
        <v>37</v>
      </c>
      <c r="R7" s="64">
        <v>8.0500000000000007</v>
      </c>
      <c r="S7" s="39">
        <v>3</v>
      </c>
    </row>
    <row r="8" spans="1:19" s="39" customFormat="1" x14ac:dyDescent="0.3">
      <c r="A8" s="318" t="s">
        <v>33</v>
      </c>
      <c r="B8" s="40" t="s">
        <v>29</v>
      </c>
      <c r="C8" s="40" t="s">
        <v>13</v>
      </c>
      <c r="D8" s="130" t="s">
        <v>0</v>
      </c>
      <c r="E8" s="40" t="s">
        <v>58</v>
      </c>
      <c r="F8" s="40" t="s">
        <v>661</v>
      </c>
      <c r="G8" s="40" t="s">
        <v>7</v>
      </c>
      <c r="H8" s="40" t="s">
        <v>15</v>
      </c>
      <c r="I8" s="40"/>
      <c r="J8" s="40" t="s">
        <v>14</v>
      </c>
      <c r="K8" s="40" t="s">
        <v>72</v>
      </c>
      <c r="L8" s="40" t="s">
        <v>44</v>
      </c>
      <c r="M8" s="40" t="s">
        <v>22</v>
      </c>
      <c r="N8" s="40" t="s">
        <v>46</v>
      </c>
      <c r="O8" s="310" t="s">
        <v>21</v>
      </c>
      <c r="P8" s="29" t="s">
        <v>20</v>
      </c>
      <c r="Q8" s="39" t="s">
        <v>36</v>
      </c>
      <c r="R8" s="64">
        <v>8.4499999999999993</v>
      </c>
      <c r="S8" s="39" t="s">
        <v>37</v>
      </c>
    </row>
    <row r="9" spans="1:19" s="39" customFormat="1" ht="16.5" customHeight="1" x14ac:dyDescent="0.3">
      <c r="B9" s="42"/>
      <c r="C9" s="40"/>
      <c r="D9" s="96"/>
      <c r="E9" s="69"/>
      <c r="F9" s="94"/>
      <c r="G9" s="94"/>
      <c r="H9" s="70"/>
      <c r="I9" s="70"/>
      <c r="J9" s="71"/>
      <c r="K9" s="72"/>
      <c r="L9" s="311"/>
      <c r="M9" s="40"/>
      <c r="N9" s="312"/>
      <c r="O9" s="254"/>
      <c r="P9" s="51"/>
      <c r="Q9" s="39" t="s">
        <v>35</v>
      </c>
      <c r="R9" s="64">
        <v>8.9499999999999993</v>
      </c>
      <c r="S9" s="39" t="s">
        <v>36</v>
      </c>
    </row>
    <row r="10" spans="1:19" ht="15.75" x14ac:dyDescent="0.25">
      <c r="A10" s="362">
        <f ca="1">RAND()</f>
        <v>0.82376107937440468</v>
      </c>
      <c r="B10" s="93">
        <v>1</v>
      </c>
      <c r="C10" s="246" t="str">
        <f>VLOOKUP(H10,Уч!$C$2:$L$1100,2,FALSE)</f>
        <v>Антонов Сергей</v>
      </c>
      <c r="D10" s="247">
        <f>VLOOKUP(H10,Уч!$C$2:$L$1100,3,FALSE)</f>
        <v>32261</v>
      </c>
      <c r="E10" s="248" t="str">
        <f>VLOOKUP(H10,Уч!$C$2:$L$1100,4,FALSE)</f>
        <v>кмс</v>
      </c>
      <c r="F10" s="249" t="str">
        <f>VLOOKUP(H10,Уч!$C$2:$L$1100,5,FALSE)</f>
        <v>Москва</v>
      </c>
      <c r="G10" s="250" t="str">
        <f>VLOOKUP(H10,Уч!$C$2:$L$1100,6,FALSE)</f>
        <v>ЦСП по л/а</v>
      </c>
      <c r="H10" s="140">
        <v>283</v>
      </c>
      <c r="I10" s="288">
        <f>VLOOKUP(H10,Уч!$C$2:$L$1100,8,FALSE)</f>
        <v>0</v>
      </c>
      <c r="J10" s="251" t="s">
        <v>761</v>
      </c>
      <c r="K10" s="252"/>
      <c r="L10" s="259" t="s">
        <v>53</v>
      </c>
      <c r="M10" s="309"/>
      <c r="N10" s="260" t="str">
        <f>VLOOKUP(H10,Уч!$C$2:$L$1100,9,FALSE)</f>
        <v>Фролова Т. С., Лисканюк Д.И.,Агапова Л.П.</v>
      </c>
      <c r="O10" s="254"/>
      <c r="P10" s="51"/>
    </row>
    <row r="11" spans="1:19" ht="15.75" x14ac:dyDescent="0.25">
      <c r="A11" s="362">
        <f ca="1">RAND()</f>
        <v>0.64206407249779918</v>
      </c>
      <c r="B11" s="93">
        <v>2</v>
      </c>
      <c r="C11" s="246" t="str">
        <f>VLOOKUP(H11,Уч!$C$2:$L$1100,2,FALSE)</f>
        <v>Ануфриев Никита</v>
      </c>
      <c r="D11" s="247">
        <f>VLOOKUP(H11,Уч!$C$2:$L$1100,3,FALSE)</f>
        <v>35177</v>
      </c>
      <c r="E11" s="248" t="str">
        <f>VLOOKUP(H11,Уч!$C$2:$L$1100,4,FALSE)</f>
        <v>кмс</v>
      </c>
      <c r="F11" s="249" t="str">
        <f>VLOOKUP(H11,Уч!$C$2:$L$1100,5,FALSE)</f>
        <v>г.Москва</v>
      </c>
      <c r="G11" s="250" t="str">
        <f>VLOOKUP(H11,Уч!$C$2:$L$1100,6,FALSE)</f>
        <v>Ю.М.-Знаменские,УОР-1</v>
      </c>
      <c r="H11" s="140">
        <v>284</v>
      </c>
      <c r="I11" s="288">
        <f>VLOOKUP(H11,Уч!$C$2:$L$1100,8,FALSE)</f>
        <v>0</v>
      </c>
      <c r="J11" s="251" t="s">
        <v>759</v>
      </c>
      <c r="K11" s="252"/>
      <c r="L11" s="259" t="s">
        <v>53</v>
      </c>
      <c r="M11" s="309"/>
      <c r="N11" s="260" t="str">
        <f>VLOOKUP(H11,Уч!$C$2:$L$1100,9,FALSE)</f>
        <v>Васяткины В.П., А.В.</v>
      </c>
      <c r="O11" s="254"/>
      <c r="P11" s="51"/>
      <c r="Q11" s="39"/>
      <c r="R11" s="39">
        <v>56</v>
      </c>
      <c r="S11" s="39" t="s">
        <v>67</v>
      </c>
    </row>
    <row r="12" spans="1:19" ht="15.75" x14ac:dyDescent="0.25">
      <c r="A12" s="362">
        <f ca="1">RAND()</f>
        <v>0.28705091076317035</v>
      </c>
      <c r="B12" s="93">
        <v>3</v>
      </c>
      <c r="C12" s="246" t="str">
        <f>VLOOKUP(H12,Уч!$C$2:$L$1100,2,FALSE)</f>
        <v>Рулевский Евгений</v>
      </c>
      <c r="D12" s="247">
        <f>VLOOKUP(H12,Уч!$C$2:$L$1100,3,FALSE)</f>
        <v>32597</v>
      </c>
      <c r="E12" s="248" t="str">
        <f>VLOOKUP(H12,Уч!$C$2:$L$1100,4,FALSE)</f>
        <v>кмс</v>
      </c>
      <c r="F12" s="249" t="str">
        <f>VLOOKUP(H12,Уч!$C$2:$L$1100,5,FALSE)</f>
        <v>Москва</v>
      </c>
      <c r="G12" s="250" t="str">
        <f>VLOOKUP(H12,Уч!$C$2:$L$1100,6,FALSE)</f>
        <v>Динамо</v>
      </c>
      <c r="H12" s="140">
        <v>28</v>
      </c>
      <c r="I12" s="288">
        <f>VLOOKUP(H12,Уч!$C$2:$L$1100,8,FALSE)</f>
        <v>0</v>
      </c>
      <c r="J12" s="251" t="s">
        <v>760</v>
      </c>
      <c r="K12" s="252"/>
      <c r="L12" s="259">
        <v>1</v>
      </c>
      <c r="M12" s="309"/>
      <c r="N12" s="260" t="str">
        <f>VLOOKUP(H12,Уч!$C$2:$L$1100,9,FALSE)</f>
        <v>Беляев Л.Н.</v>
      </c>
      <c r="O12" s="254"/>
      <c r="P12" s="51"/>
    </row>
    <row r="13" spans="1:19" ht="15.75" x14ac:dyDescent="0.25">
      <c r="A13" s="362"/>
      <c r="B13" s="93">
        <v>4</v>
      </c>
      <c r="C13" s="246" t="str">
        <f>VLOOKUP(H13,Уч!$C$2:$L$1100,2,FALSE)</f>
        <v>Кочковский Владимир</v>
      </c>
      <c r="D13" s="247">
        <f>VLOOKUP(H13,Уч!$C$2:$L$1100,3,FALSE)</f>
        <v>35082</v>
      </c>
      <c r="E13" s="248" t="str">
        <f>VLOOKUP(H13,Уч!$C$2:$L$1100,4,FALSE)</f>
        <v>1</v>
      </c>
      <c r="F13" s="249" t="str">
        <f>VLOOKUP(H13,Уч!$C$2:$L$1100,5,FALSE)</f>
        <v>Москва</v>
      </c>
      <c r="G13" s="250" t="str">
        <f>VLOOKUP(H13,Уч!$C$2:$L$1100,6,FALSE)</f>
        <v>МГФСО</v>
      </c>
      <c r="H13" s="140">
        <v>286</v>
      </c>
      <c r="I13" s="288">
        <f>VLOOKUP(H13,Уч!$C$2:$L$1100,8,FALSE)</f>
        <v>0</v>
      </c>
      <c r="J13" s="251" t="s">
        <v>762</v>
      </c>
      <c r="K13" s="252"/>
      <c r="L13" s="259">
        <v>1</v>
      </c>
      <c r="M13" s="309"/>
      <c r="N13" s="260" t="str">
        <f>VLOOKUP(H13,Уч!$C$2:$L$1100,9,FALSE)</f>
        <v>Яковлева О.Н.</v>
      </c>
      <c r="O13" s="254"/>
      <c r="P13" s="51"/>
    </row>
    <row r="14" spans="1:19" ht="15.75" x14ac:dyDescent="0.25">
      <c r="A14" s="257"/>
      <c r="B14" s="418">
        <v>6</v>
      </c>
      <c r="C14" s="363" t="e">
        <f>VLOOKUP(H14,Уч!$C$2:$L$1100,2,FALSE)</f>
        <v>#N/A</v>
      </c>
      <c r="D14" s="364" t="e">
        <f>VLOOKUP(H14,Уч!$C$2:$L$1100,3,FALSE)</f>
        <v>#N/A</v>
      </c>
      <c r="E14" s="365" t="e">
        <f>VLOOKUP(H14,Уч!$C$2:$L$1100,4,FALSE)</f>
        <v>#N/A</v>
      </c>
      <c r="F14" s="366" t="e">
        <f>VLOOKUP(H14,Уч!$C$2:$L$1100,5,FALSE)</f>
        <v>#N/A</v>
      </c>
      <c r="G14" s="367" t="e">
        <f>VLOOKUP(H14,Уч!$C$2:$L$1100,6,FALSE)</f>
        <v>#N/A</v>
      </c>
      <c r="H14" s="390"/>
      <c r="I14" s="307" t="e">
        <f>VLOOKUP(H14,Уч!$C$2:$L$1100,8,FALSE)</f>
        <v>#N/A</v>
      </c>
      <c r="J14" s="270">
        <f t="shared" ref="J14:J18" si="0">O14/100</f>
        <v>0</v>
      </c>
      <c r="K14" s="255"/>
      <c r="L14" s="256" t="e">
        <f t="shared" ref="L10:L18" si="1">LOOKUP(J14,$R$1:$R$10,$Q$1:$Q$10)</f>
        <v>#N/A</v>
      </c>
      <c r="M14" s="419"/>
      <c r="N14" s="420" t="e">
        <f>VLOOKUP(H14,Уч!$C$2:$L$1100,9,FALSE)</f>
        <v>#N/A</v>
      </c>
      <c r="O14" s="254"/>
      <c r="P14" s="51"/>
    </row>
    <row r="15" spans="1:19" ht="15.75" x14ac:dyDescent="0.25">
      <c r="A15" s="257"/>
      <c r="B15" s="73">
        <v>7</v>
      </c>
      <c r="C15" s="263" t="e">
        <f>VLOOKUP(H15,Уч!$C$2:$L$1100,2,FALSE)</f>
        <v>#N/A</v>
      </c>
      <c r="D15" s="264" t="e">
        <f>VLOOKUP(H15,Уч!$C$2:$L$1100,3,FALSE)</f>
        <v>#N/A</v>
      </c>
      <c r="E15" s="265" t="e">
        <f>VLOOKUP(H15,Уч!$C$2:$L$1100,4,FALSE)</f>
        <v>#N/A</v>
      </c>
      <c r="F15" s="266" t="e">
        <f>VLOOKUP(H15,Уч!$C$2:$L$1100,5,FALSE)</f>
        <v>#N/A</v>
      </c>
      <c r="G15" s="305" t="e">
        <f>VLOOKUP(H15,Уч!$C$2:$L$1100,6,FALSE)</f>
        <v>#N/A</v>
      </c>
      <c r="H15" s="284"/>
      <c r="I15" s="306" t="e">
        <f>VLOOKUP(H15,Уч!$C$2:$L$1100,8,FALSE)</f>
        <v>#N/A</v>
      </c>
      <c r="J15" s="269">
        <f t="shared" si="0"/>
        <v>0</v>
      </c>
      <c r="K15" s="127"/>
      <c r="L15" s="77" t="e">
        <f t="shared" si="1"/>
        <v>#N/A</v>
      </c>
      <c r="M15" s="258"/>
      <c r="N15" s="132" t="e">
        <f>VLOOKUP(H15,Уч!$C$2:$L$1100,9,FALSE)</f>
        <v>#N/A</v>
      </c>
      <c r="O15" s="254"/>
      <c r="P15" s="51"/>
    </row>
    <row r="16" spans="1:19" ht="15.75" x14ac:dyDescent="0.25">
      <c r="A16" s="257"/>
      <c r="B16" s="73">
        <v>8</v>
      </c>
      <c r="C16" s="263" t="e">
        <f>VLOOKUP(H16,Уч!$C$2:$L$1100,2,FALSE)</f>
        <v>#N/A</v>
      </c>
      <c r="D16" s="264" t="e">
        <f>VLOOKUP(H16,Уч!$C$2:$L$1100,3,FALSE)</f>
        <v>#N/A</v>
      </c>
      <c r="E16" s="265" t="e">
        <f>VLOOKUP(H16,Уч!$C$2:$L$1100,4,FALSE)</f>
        <v>#N/A</v>
      </c>
      <c r="F16" s="266" t="e">
        <f>VLOOKUP(H16,Уч!$C$2:$L$1100,5,FALSE)</f>
        <v>#N/A</v>
      </c>
      <c r="G16" s="305" t="e">
        <f>VLOOKUP(H16,Уч!$C$2:$L$1100,6,FALSE)</f>
        <v>#N/A</v>
      </c>
      <c r="H16" s="284"/>
      <c r="I16" s="306" t="e">
        <f>VLOOKUP(H16,Уч!$C$2:$L$1100,8,FALSE)</f>
        <v>#N/A</v>
      </c>
      <c r="J16" s="269">
        <f t="shared" si="0"/>
        <v>0</v>
      </c>
      <c r="K16" s="127"/>
      <c r="L16" s="77" t="e">
        <f t="shared" si="1"/>
        <v>#N/A</v>
      </c>
      <c r="M16" s="258"/>
      <c r="N16" s="132" t="e">
        <f>VLOOKUP(H16,Уч!$C$2:$L$1100,9,FALSE)</f>
        <v>#N/A</v>
      </c>
      <c r="O16" s="254"/>
      <c r="P16" s="51"/>
    </row>
    <row r="17" spans="1:16" ht="15.75" x14ac:dyDescent="0.25">
      <c r="A17" s="257"/>
      <c r="B17" s="73">
        <v>9</v>
      </c>
      <c r="C17" s="263" t="e">
        <f>VLOOKUP(H17,Уч!$C$2:$L$1100,2,FALSE)</f>
        <v>#N/A</v>
      </c>
      <c r="D17" s="264" t="e">
        <f>VLOOKUP(H17,Уч!$C$2:$L$1100,3,FALSE)</f>
        <v>#N/A</v>
      </c>
      <c r="E17" s="265" t="e">
        <f>VLOOKUP(H17,Уч!$C$2:$L$1100,4,FALSE)</f>
        <v>#N/A</v>
      </c>
      <c r="F17" s="266" t="e">
        <f>VLOOKUP(H17,Уч!$C$2:$L$1100,5,FALSE)</f>
        <v>#N/A</v>
      </c>
      <c r="G17" s="305" t="e">
        <f>VLOOKUP(H17,Уч!$C$2:$L$1100,6,FALSE)</f>
        <v>#N/A</v>
      </c>
      <c r="H17" s="284"/>
      <c r="I17" s="306" t="e">
        <f>VLOOKUP(H17,Уч!$C$2:$L$1100,8,FALSE)</f>
        <v>#N/A</v>
      </c>
      <c r="J17" s="269">
        <f t="shared" si="0"/>
        <v>0</v>
      </c>
      <c r="K17" s="127"/>
      <c r="L17" s="77" t="e">
        <f t="shared" si="1"/>
        <v>#N/A</v>
      </c>
      <c r="M17" s="258"/>
      <c r="N17" s="132" t="e">
        <f>VLOOKUP(H17,Уч!$C$2:$L$1100,9,FALSE)</f>
        <v>#N/A</v>
      </c>
      <c r="O17" s="254"/>
      <c r="P17" s="51"/>
    </row>
    <row r="18" spans="1:16" ht="15.75" x14ac:dyDescent="0.25">
      <c r="A18" s="257"/>
      <c r="B18" s="73">
        <v>10</v>
      </c>
      <c r="C18" s="263" t="e">
        <f>VLOOKUP(H18,Уч!$C$2:$L$1100,2,FALSE)</f>
        <v>#N/A</v>
      </c>
      <c r="D18" s="264" t="e">
        <f>VLOOKUP(H18,Уч!$C$2:$L$1100,3,FALSE)</f>
        <v>#N/A</v>
      </c>
      <c r="E18" s="265" t="e">
        <f>VLOOKUP(H18,Уч!$C$2:$L$1100,4,FALSE)</f>
        <v>#N/A</v>
      </c>
      <c r="F18" s="266" t="e">
        <f>VLOOKUP(H18,Уч!$C$2:$L$1100,5,FALSE)</f>
        <v>#N/A</v>
      </c>
      <c r="G18" s="305" t="e">
        <f>VLOOKUP(H18,Уч!$C$2:$L$1100,6,FALSE)</f>
        <v>#N/A</v>
      </c>
      <c r="H18" s="284"/>
      <c r="I18" s="306" t="e">
        <f>VLOOKUP(H18,Уч!$C$2:$L$1100,8,FALSE)</f>
        <v>#N/A</v>
      </c>
      <c r="J18" s="269">
        <f t="shared" si="0"/>
        <v>0</v>
      </c>
      <c r="K18" s="127"/>
      <c r="L18" s="77" t="e">
        <f t="shared" si="1"/>
        <v>#N/A</v>
      </c>
      <c r="M18" s="258"/>
      <c r="N18" s="132" t="e">
        <f>VLOOKUP(H18,Уч!$C$2:$L$1100,9,FALSE)</f>
        <v>#N/A</v>
      </c>
      <c r="O18" s="253"/>
      <c r="P18" s="129"/>
    </row>
    <row r="19" spans="1:16" s="46" customFormat="1" ht="15.75" x14ac:dyDescent="0.3">
      <c r="D19" s="98"/>
      <c r="O19" s="60"/>
      <c r="P19" s="45"/>
    </row>
    <row r="20" spans="1:16" s="46" customFormat="1" ht="15.75" x14ac:dyDescent="0.3">
      <c r="C20" s="46" t="s">
        <v>50</v>
      </c>
      <c r="D20" s="98"/>
      <c r="O20" s="60"/>
      <c r="P20" s="45"/>
    </row>
    <row r="21" spans="1:16" s="46" customFormat="1" ht="15.75" x14ac:dyDescent="0.3">
      <c r="D21" s="98"/>
      <c r="O21" s="60"/>
      <c r="P21" s="45"/>
    </row>
    <row r="22" spans="1:16" s="46" customFormat="1" ht="15.75" x14ac:dyDescent="0.3">
      <c r="C22" s="46" t="s">
        <v>34</v>
      </c>
      <c r="D22" s="98"/>
      <c r="O22" s="60"/>
      <c r="P22" s="45"/>
    </row>
    <row r="23" spans="1:16" s="46" customFormat="1" ht="15.75" x14ac:dyDescent="0.3">
      <c r="D23" s="98"/>
      <c r="O23" s="60"/>
      <c r="P23" s="45"/>
    </row>
    <row r="24" spans="1:16" s="46" customFormat="1" ht="15.75" x14ac:dyDescent="0.3">
      <c r="D24" s="98"/>
      <c r="O24" s="60"/>
      <c r="P24" s="45"/>
    </row>
    <row r="25" spans="1:16" s="46" customFormat="1" ht="15.75" x14ac:dyDescent="0.3">
      <c r="D25" s="98"/>
      <c r="O25" s="60"/>
      <c r="P25" s="45"/>
    </row>
    <row r="26" spans="1:16" s="46" customFormat="1" ht="15.75" x14ac:dyDescent="0.3">
      <c r="D26" s="98"/>
      <c r="O26" s="60"/>
      <c r="P26" s="45"/>
    </row>
    <row r="27" spans="1:16" s="46" customFormat="1" ht="15.75" x14ac:dyDescent="0.3">
      <c r="D27" s="98"/>
      <c r="O27" s="60"/>
      <c r="P27" s="45"/>
    </row>
  </sheetData>
  <sortState ref="A10:S14">
    <sortCondition ref="J10:J14"/>
  </sortState>
  <printOptions horizontalCentered="1"/>
  <pageMargins left="0.39370078740157483" right="0.39370078740157483" top="0.39370078740157483" bottom="0.39370078740157483" header="0.51181102362204722" footer="0.70866141732283472"/>
  <pageSetup paperSize="9" scale="86" orientation="portrait" horizontalDpi="4294967293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AK72"/>
  <sheetViews>
    <sheetView view="pageBreakPreview" topLeftCell="A5" zoomScale="85" zoomScaleSheetLayoutView="85" workbookViewId="0">
      <selection activeCell="AK12" sqref="AK12"/>
    </sheetView>
  </sheetViews>
  <sheetFormatPr defaultRowHeight="12.75" outlineLevelCol="1" x14ac:dyDescent="0.3"/>
  <cols>
    <col min="1" max="1" width="8.5703125" style="15" customWidth="1" outlineLevel="1"/>
    <col min="2" max="2" width="6.42578125" style="15" bestFit="1" customWidth="1"/>
    <col min="3" max="3" width="21.85546875" style="15" customWidth="1"/>
    <col min="4" max="4" width="9.85546875" style="15" customWidth="1" outlineLevel="1"/>
    <col min="5" max="5" width="10" style="15" customWidth="1" outlineLevel="1"/>
    <col min="6" max="6" width="14.5703125" style="15" customWidth="1" outlineLevel="1"/>
    <col min="7" max="7" width="5.85546875" style="15" customWidth="1" outlineLevel="1"/>
    <col min="8" max="11" width="2.42578125" style="17" customWidth="1" outlineLevel="1"/>
    <col min="12" max="19" width="2.42578125" style="15" customWidth="1" outlineLevel="1"/>
    <col min="20" max="26" width="2.42578125" style="17" customWidth="1" outlineLevel="1"/>
    <col min="27" max="28" width="2.42578125" style="15" customWidth="1" outlineLevel="1"/>
    <col min="29" max="29" width="6" style="15" customWidth="1"/>
    <col min="30" max="31" width="3.42578125" style="15" customWidth="1"/>
    <col min="32" max="32" width="5.85546875" style="15" hidden="1" customWidth="1"/>
    <col min="33" max="33" width="5.7109375" style="15" bestFit="1" customWidth="1"/>
    <col min="34" max="34" width="14.42578125" style="18" customWidth="1"/>
    <col min="35" max="35" width="9.28515625" style="35" bestFit="1" customWidth="1" outlineLevel="1"/>
    <col min="36" max="16384" width="9.140625" style="15"/>
  </cols>
  <sheetData>
    <row r="1" spans="1:37" hidden="1" x14ac:dyDescent="0.3">
      <c r="D1" s="17"/>
      <c r="H1" s="15"/>
      <c r="I1" s="15"/>
      <c r="J1" s="15"/>
      <c r="AI1" s="22"/>
    </row>
    <row r="2" spans="1:37" hidden="1" x14ac:dyDescent="0.3">
      <c r="D2" s="17"/>
      <c r="H2" s="15"/>
      <c r="I2" s="15"/>
      <c r="J2" s="15"/>
      <c r="AI2" s="22"/>
    </row>
    <row r="3" spans="1:37" hidden="1" x14ac:dyDescent="0.3">
      <c r="D3" s="17"/>
      <c r="H3" s="15"/>
      <c r="I3" s="15"/>
      <c r="J3" s="15"/>
      <c r="AI3" s="22"/>
    </row>
    <row r="4" spans="1:37" hidden="1" x14ac:dyDescent="0.3">
      <c r="B4" s="23"/>
      <c r="D4" s="17"/>
      <c r="H4" s="15"/>
      <c r="I4" s="15"/>
      <c r="J4" s="15"/>
      <c r="AI4" s="22"/>
    </row>
    <row r="5" spans="1:37" ht="15.75" x14ac:dyDescent="0.3">
      <c r="C5" s="31" t="str">
        <f>Расп!B26</f>
        <v>ЧЕМПИОНАТ г.Москвы по легкой атлетике</v>
      </c>
      <c r="D5" s="17"/>
      <c r="H5" s="15"/>
      <c r="I5" s="15"/>
      <c r="J5" s="15"/>
      <c r="AI5" s="22"/>
      <c r="AJ5" s="17" t="s">
        <v>67</v>
      </c>
      <c r="AK5" s="63">
        <v>0</v>
      </c>
    </row>
    <row r="6" spans="1:37" ht="15.75" x14ac:dyDescent="0.3">
      <c r="C6" s="31" t="str">
        <f>Расп!B27</f>
        <v>Москва, ЛФК ЦСКА 23-24.01.2014г.</v>
      </c>
      <c r="D6" s="17"/>
      <c r="H6" s="15"/>
      <c r="I6" s="15"/>
      <c r="J6" s="15"/>
      <c r="AI6" s="22"/>
      <c r="AJ6" s="17" t="s">
        <v>35</v>
      </c>
      <c r="AK6" s="63"/>
    </row>
    <row r="7" spans="1:37" ht="15.75" x14ac:dyDescent="0.3">
      <c r="C7" s="24"/>
      <c r="D7" s="17"/>
      <c r="H7" s="425">
        <f>Расп!A2</f>
        <v>41663</v>
      </c>
      <c r="I7" s="425"/>
      <c r="J7" s="425"/>
      <c r="K7" s="425"/>
      <c r="L7" s="425"/>
      <c r="O7" s="101" t="s">
        <v>10</v>
      </c>
      <c r="P7" s="90"/>
      <c r="Q7" s="90"/>
      <c r="R7" s="422">
        <f>Расп!F2</f>
        <v>0</v>
      </c>
      <c r="S7" s="422"/>
      <c r="T7" s="422"/>
      <c r="U7" s="91"/>
      <c r="V7" s="90" t="s">
        <v>10</v>
      </c>
      <c r="W7" s="91"/>
      <c r="X7" s="423">
        <f>Расп!I2</f>
        <v>0</v>
      </c>
      <c r="Y7" s="423"/>
      <c r="Z7" s="423"/>
      <c r="AI7" s="29" t="s">
        <v>17</v>
      </c>
      <c r="AJ7" s="17" t="s">
        <v>36</v>
      </c>
      <c r="AK7" s="63"/>
    </row>
    <row r="8" spans="1:37" ht="15.75" x14ac:dyDescent="0.3">
      <c r="C8" s="31" t="str">
        <f>Расп!B2</f>
        <v>ПРЫЖОК В ВЫСОТУ</v>
      </c>
      <c r="H8" s="78" t="str">
        <f>Расп!C1</f>
        <v>Начало</v>
      </c>
      <c r="J8" s="15"/>
      <c r="L8" s="427" t="str">
        <f>Расп!C2</f>
        <v>16.25</v>
      </c>
      <c r="M8" s="427"/>
      <c r="O8" s="101" t="s">
        <v>11</v>
      </c>
      <c r="P8" s="90"/>
      <c r="Q8" s="90"/>
      <c r="R8" s="422">
        <f>Расп!G2</f>
        <v>0</v>
      </c>
      <c r="S8" s="422"/>
      <c r="T8" s="422"/>
      <c r="U8" s="91"/>
      <c r="V8" s="90" t="s">
        <v>11</v>
      </c>
      <c r="W8" s="91"/>
      <c r="X8" s="423">
        <f>Расп!J2</f>
        <v>0</v>
      </c>
      <c r="Y8" s="423"/>
      <c r="Z8" s="423"/>
      <c r="AI8" s="29" t="s">
        <v>18</v>
      </c>
      <c r="AJ8" s="17" t="s">
        <v>37</v>
      </c>
      <c r="AK8" s="63"/>
    </row>
    <row r="9" spans="1:37" ht="15.75" x14ac:dyDescent="0.3">
      <c r="C9" s="24" t="str">
        <f>Расп!B29</f>
        <v>МУЖЧИНЫ</v>
      </c>
      <c r="D9" s="17"/>
      <c r="H9" s="426" t="str">
        <f>Расп!D1</f>
        <v>Окончание</v>
      </c>
      <c r="I9" s="426"/>
      <c r="J9" s="426"/>
      <c r="K9" s="426"/>
      <c r="L9" s="428">
        <f>Расп!D2</f>
        <v>0</v>
      </c>
      <c r="M9" s="428"/>
      <c r="O9" s="101" t="s">
        <v>12</v>
      </c>
      <c r="P9" s="90"/>
      <c r="Q9" s="90"/>
      <c r="R9" s="422">
        <f>Расп!H2</f>
        <v>0</v>
      </c>
      <c r="S9" s="422"/>
      <c r="T9" s="422"/>
      <c r="U9" s="54"/>
      <c r="V9" s="92" t="s">
        <v>12</v>
      </c>
      <c r="W9" s="54"/>
      <c r="X9" s="422">
        <f>Расп!K2</f>
        <v>0</v>
      </c>
      <c r="Y9" s="422"/>
      <c r="Z9" s="422"/>
      <c r="AA9" s="24"/>
      <c r="AB9" s="24"/>
      <c r="AC9" s="24"/>
      <c r="AD9" s="24"/>
      <c r="AE9" s="24"/>
      <c r="AF9" s="24"/>
      <c r="AG9" s="24"/>
      <c r="AI9" s="29" t="s">
        <v>19</v>
      </c>
      <c r="AJ9" s="17">
        <v>3</v>
      </c>
      <c r="AK9" s="63"/>
    </row>
    <row r="10" spans="1:37" ht="15.75" x14ac:dyDescent="0.3">
      <c r="C10" s="30" t="s">
        <v>704</v>
      </c>
      <c r="D10" s="17"/>
      <c r="H10" s="31"/>
      <c r="I10" s="15"/>
      <c r="P10" s="294"/>
      <c r="Q10" s="294"/>
      <c r="R10" s="294"/>
      <c r="S10" s="294"/>
      <c r="T10" s="293"/>
      <c r="U10" s="293"/>
      <c r="AC10" s="32"/>
      <c r="AD10" s="32"/>
      <c r="AE10" s="32"/>
      <c r="AF10" s="32"/>
      <c r="AG10" s="32"/>
      <c r="AJ10" s="17">
        <v>2</v>
      </c>
      <c r="AK10" s="63"/>
    </row>
    <row r="11" spans="1:37" ht="18" customHeight="1" x14ac:dyDescent="0.3">
      <c r="A11" s="41"/>
      <c r="B11" s="41"/>
      <c r="C11" s="405" t="s">
        <v>68</v>
      </c>
      <c r="D11" s="406"/>
      <c r="E11" s="82"/>
      <c r="F11" s="82"/>
      <c r="G11" s="82"/>
      <c r="H11" s="368"/>
      <c r="I11" s="82"/>
      <c r="J11" s="41"/>
      <c r="K11" s="42"/>
      <c r="L11" s="41"/>
      <c r="M11" s="41"/>
      <c r="N11" s="41"/>
      <c r="O11" s="41"/>
      <c r="P11" s="41"/>
      <c r="Q11" s="41"/>
      <c r="R11" s="41"/>
      <c r="S11" s="41"/>
      <c r="T11" s="42"/>
      <c r="U11" s="42"/>
      <c r="V11" s="42"/>
      <c r="W11" s="42"/>
      <c r="X11" s="42"/>
      <c r="Y11" s="42"/>
      <c r="Z11" s="42"/>
      <c r="AA11" s="41"/>
      <c r="AB11" s="41"/>
      <c r="AC11" s="41"/>
      <c r="AD11" s="41"/>
      <c r="AE11" s="41"/>
      <c r="AF11" s="41"/>
      <c r="AG11" s="41"/>
      <c r="AH11" s="79"/>
      <c r="AI11" s="404"/>
      <c r="AJ11" s="17">
        <v>1</v>
      </c>
      <c r="AK11" s="63">
        <v>1.9</v>
      </c>
    </row>
    <row r="12" spans="1:37" s="40" customFormat="1" x14ac:dyDescent="0.3">
      <c r="A12" s="40" t="s">
        <v>33</v>
      </c>
      <c r="B12" s="40" t="s">
        <v>29</v>
      </c>
      <c r="C12" s="40" t="s">
        <v>13</v>
      </c>
      <c r="D12" s="40" t="s">
        <v>0</v>
      </c>
      <c r="E12" s="40" t="s">
        <v>661</v>
      </c>
      <c r="F12" s="40" t="s">
        <v>6</v>
      </c>
      <c r="G12" s="40" t="s">
        <v>15</v>
      </c>
      <c r="H12" s="424">
        <v>190</v>
      </c>
      <c r="I12" s="424"/>
      <c r="J12" s="424"/>
      <c r="K12" s="424">
        <v>194</v>
      </c>
      <c r="L12" s="424"/>
      <c r="M12" s="424"/>
      <c r="N12" s="424">
        <v>198</v>
      </c>
      <c r="O12" s="424"/>
      <c r="P12" s="424"/>
      <c r="Q12" s="424">
        <v>202</v>
      </c>
      <c r="R12" s="424"/>
      <c r="S12" s="424"/>
      <c r="T12" s="424">
        <v>206</v>
      </c>
      <c r="U12" s="424"/>
      <c r="V12" s="424"/>
      <c r="W12" s="424">
        <v>209</v>
      </c>
      <c r="X12" s="424"/>
      <c r="Y12" s="424"/>
      <c r="Z12" s="424">
        <v>212</v>
      </c>
      <c r="AA12" s="424"/>
      <c r="AB12" s="424"/>
      <c r="AC12" s="40" t="s">
        <v>45</v>
      </c>
      <c r="AD12" s="40" t="s">
        <v>65</v>
      </c>
      <c r="AE12" s="40" t="s">
        <v>66</v>
      </c>
      <c r="AF12" s="40" t="s">
        <v>26</v>
      </c>
      <c r="AG12" s="40" t="s">
        <v>44</v>
      </c>
      <c r="AH12" s="36" t="s">
        <v>46</v>
      </c>
      <c r="AI12" s="80" t="s">
        <v>21</v>
      </c>
      <c r="AJ12" s="17" t="s">
        <v>53</v>
      </c>
      <c r="AK12" s="63">
        <v>2.02</v>
      </c>
    </row>
    <row r="13" spans="1:37" s="40" customFormat="1" x14ac:dyDescent="0.3">
      <c r="AH13" s="36"/>
      <c r="AI13" s="80"/>
      <c r="AJ13" s="40" t="s">
        <v>52</v>
      </c>
      <c r="AK13" s="63">
        <v>2.15</v>
      </c>
    </row>
    <row r="14" spans="1:37" s="41" customFormat="1" ht="15.95" customHeight="1" x14ac:dyDescent="0.25">
      <c r="A14" s="41">
        <f t="shared" ref="A14:A24" ca="1" si="0">RAND()</f>
        <v>0.7353282783759193</v>
      </c>
      <c r="B14" s="93">
        <v>1</v>
      </c>
      <c r="C14" s="382" t="str">
        <f>VLOOKUP(G14,Уч!$C$2:$L$1101,2,FALSE)</f>
        <v>Несговоров Василий</v>
      </c>
      <c r="D14" s="407">
        <f>VLOOKUP(G14,Уч!$C$2:$L$1101,3,FALSE)</f>
        <v>32633</v>
      </c>
      <c r="E14" s="94" t="str">
        <f>VLOOKUP(G14,Уч!$C$2:$L$1101,5,FALSE)</f>
        <v>Москва</v>
      </c>
      <c r="F14" s="94" t="str">
        <f>VLOOKUP(G14,Уч!$C$2:$L$1101,6,FALSE)</f>
        <v>СДЮШОР ЦСКА</v>
      </c>
      <c r="G14" s="140">
        <v>236</v>
      </c>
      <c r="H14" s="408"/>
      <c r="I14" s="408"/>
      <c r="J14" s="408"/>
      <c r="K14" s="408" t="s">
        <v>757</v>
      </c>
      <c r="L14" s="408"/>
      <c r="M14" s="408"/>
      <c r="N14" s="408" t="s">
        <v>757</v>
      </c>
      <c r="O14" s="408"/>
      <c r="P14" s="408"/>
      <c r="Q14" s="408" t="s">
        <v>757</v>
      </c>
      <c r="R14" s="408"/>
      <c r="S14" s="408"/>
      <c r="T14" s="408" t="s">
        <v>756</v>
      </c>
      <c r="U14" s="408" t="s">
        <v>757</v>
      </c>
      <c r="V14" s="408"/>
      <c r="W14" s="408" t="s">
        <v>756</v>
      </c>
      <c r="X14" s="408" t="s">
        <v>757</v>
      </c>
      <c r="Y14" s="408"/>
      <c r="Z14" s="408" t="s">
        <v>757</v>
      </c>
      <c r="AA14" s="408"/>
      <c r="AB14" s="408"/>
      <c r="AC14" s="409">
        <f t="shared" ref="AC14:AC22" si="1">AI14/100</f>
        <v>2.1800000000000002</v>
      </c>
      <c r="AD14" s="311">
        <v>2</v>
      </c>
      <c r="AE14" s="311">
        <v>3</v>
      </c>
      <c r="AF14" s="400"/>
      <c r="AG14" s="259" t="str">
        <f t="shared" ref="AG14:AG22" si="2">LOOKUP(AC14,$AK$5:$AK$15,$AJ$5:$AJ$15)</f>
        <v>мс</v>
      </c>
      <c r="AH14" s="410" t="str">
        <f>VLOOKUP(G14,Уч!$C$2:$L$1101,9,FALSE)</f>
        <v>Фетисов А.И.</v>
      </c>
      <c r="AI14" s="81">
        <v>218</v>
      </c>
      <c r="AJ14" s="42"/>
    </row>
    <row r="15" spans="1:37" s="41" customFormat="1" ht="15.95" customHeight="1" x14ac:dyDescent="0.25">
      <c r="A15" s="41">
        <f t="shared" ca="1" si="0"/>
        <v>0.8078666236841433</v>
      </c>
      <c r="B15" s="93">
        <v>2</v>
      </c>
      <c r="C15" s="382" t="str">
        <f>VLOOKUP(G15,Уч!$C$2:$L$1101,2,FALSE)</f>
        <v>Топорков Иван</v>
      </c>
      <c r="D15" s="407">
        <f>VLOOKUP(G15,Уч!$C$2:$L$1101,3,FALSE)</f>
        <v>33970</v>
      </c>
      <c r="E15" s="94" t="str">
        <f>VLOOKUP(G15,Уч!$C$2:$L$1101,5,FALSE)</f>
        <v>Москва</v>
      </c>
      <c r="F15" s="94" t="str">
        <f>VLOOKUP(G15,Уч!$C$2:$L$1101,6,FALSE)</f>
        <v>Ю.М.-Знаменские</v>
      </c>
      <c r="G15" s="140">
        <v>241</v>
      </c>
      <c r="H15" s="408"/>
      <c r="I15" s="408"/>
      <c r="J15" s="408"/>
      <c r="K15" s="408"/>
      <c r="L15" s="408"/>
      <c r="M15" s="408"/>
      <c r="N15" s="408"/>
      <c r="O15" s="408"/>
      <c r="P15" s="408"/>
      <c r="Q15" s="408"/>
      <c r="R15" s="408"/>
      <c r="S15" s="408"/>
      <c r="T15" s="408" t="s">
        <v>757</v>
      </c>
      <c r="U15" s="408"/>
      <c r="V15" s="408"/>
      <c r="W15" s="408" t="s">
        <v>757</v>
      </c>
      <c r="X15" s="408"/>
      <c r="Y15" s="408"/>
      <c r="Z15" s="408" t="s">
        <v>757</v>
      </c>
      <c r="AA15" s="408"/>
      <c r="AB15" s="408"/>
      <c r="AC15" s="409">
        <f t="shared" si="1"/>
        <v>2.15</v>
      </c>
      <c r="AD15" s="311">
        <v>1</v>
      </c>
      <c r="AE15" s="311">
        <v>0</v>
      </c>
      <c r="AF15" s="400"/>
      <c r="AG15" s="259" t="str">
        <f t="shared" si="2"/>
        <v>мс</v>
      </c>
      <c r="AH15" s="410" t="str">
        <f>VLOOKUP(G15,Уч!$C$2:$L$1101,9,FALSE)</f>
        <v>Воронин В.Н.</v>
      </c>
      <c r="AI15" s="81">
        <v>215</v>
      </c>
      <c r="AJ15" s="42"/>
    </row>
    <row r="16" spans="1:37" s="41" customFormat="1" ht="15.95" customHeight="1" x14ac:dyDescent="0.25">
      <c r="A16" s="41">
        <f t="shared" ca="1" si="0"/>
        <v>0.87983680485023985</v>
      </c>
      <c r="B16" s="93">
        <v>3</v>
      </c>
      <c r="C16" s="382" t="str">
        <f>VLOOKUP(G16,Уч!$C$2:$L$1101,2,FALSE)</f>
        <v>Поздняков Семен</v>
      </c>
      <c r="D16" s="407">
        <f>VLOOKUP(G16,Уч!$C$2:$L$1101,3,FALSE)</f>
        <v>33936</v>
      </c>
      <c r="E16" s="94" t="str">
        <f>VLOOKUP(G16,Уч!$C$2:$L$1101,5,FALSE)</f>
        <v>Москва</v>
      </c>
      <c r="F16" s="94" t="str">
        <f>VLOOKUP(G16,Уч!$C$2:$L$1101,6,FALSE)</f>
        <v>ЦСП по л/а</v>
      </c>
      <c r="G16" s="140">
        <v>238</v>
      </c>
      <c r="H16" s="408"/>
      <c r="I16" s="408"/>
      <c r="J16" s="408"/>
      <c r="K16" s="408"/>
      <c r="L16" s="408"/>
      <c r="M16" s="408"/>
      <c r="N16" s="408"/>
      <c r="O16" s="408"/>
      <c r="P16" s="408"/>
      <c r="Q16" s="408" t="s">
        <v>757</v>
      </c>
      <c r="R16" s="408"/>
      <c r="S16" s="408"/>
      <c r="T16" s="408" t="s">
        <v>757</v>
      </c>
      <c r="U16" s="408"/>
      <c r="V16" s="408"/>
      <c r="W16" s="408" t="s">
        <v>757</v>
      </c>
      <c r="X16" s="408"/>
      <c r="Y16" s="408"/>
      <c r="Z16" s="408" t="s">
        <v>757</v>
      </c>
      <c r="AA16" s="408"/>
      <c r="AB16" s="408"/>
      <c r="AC16" s="409">
        <f t="shared" si="1"/>
        <v>2.12</v>
      </c>
      <c r="AD16" s="311">
        <v>1</v>
      </c>
      <c r="AE16" s="311">
        <v>0</v>
      </c>
      <c r="AF16" s="400"/>
      <c r="AG16" s="259" t="str">
        <f t="shared" si="2"/>
        <v>кмс</v>
      </c>
      <c r="AH16" s="410" t="str">
        <f>VLOOKUP(G16,Уч!$C$2:$L$1101,9,FALSE)</f>
        <v>Воронины Д.Ю., В.Н., Морозов Г.Г.</v>
      </c>
      <c r="AI16" s="81">
        <v>212</v>
      </c>
      <c r="AJ16" s="42"/>
    </row>
    <row r="17" spans="1:37" s="41" customFormat="1" ht="15.95" customHeight="1" x14ac:dyDescent="0.25">
      <c r="A17" s="41">
        <f t="shared" ca="1" si="0"/>
        <v>5.9561655690524296E-2</v>
      </c>
      <c r="B17" s="93">
        <v>4</v>
      </c>
      <c r="C17" s="382" t="str">
        <f>VLOOKUP(G17,Уч!$C$2:$L$1101,2,FALSE)</f>
        <v>Худошубин Константин</v>
      </c>
      <c r="D17" s="407">
        <f>VLOOKUP(G17,Уч!$C$2:$L$1101,3,FALSE)</f>
        <v>34227</v>
      </c>
      <c r="E17" s="94" t="str">
        <f>VLOOKUP(G17,Уч!$C$2:$L$1101,5,FALSE)</f>
        <v>Москва</v>
      </c>
      <c r="F17" s="94" t="str">
        <f>VLOOKUP(G17,Уч!$C$2:$L$1101,6,FALSE)</f>
        <v>Ю.М.-Знаменские</v>
      </c>
      <c r="G17" s="140">
        <v>242</v>
      </c>
      <c r="H17" s="408" t="s">
        <v>757</v>
      </c>
      <c r="I17" s="408"/>
      <c r="J17" s="408"/>
      <c r="K17" s="408" t="s">
        <v>757</v>
      </c>
      <c r="L17" s="408"/>
      <c r="M17" s="408"/>
      <c r="N17" s="408" t="s">
        <v>756</v>
      </c>
      <c r="O17" s="408" t="s">
        <v>757</v>
      </c>
      <c r="P17" s="408"/>
      <c r="Q17" s="408" t="s">
        <v>757</v>
      </c>
      <c r="R17" s="408"/>
      <c r="S17" s="408"/>
      <c r="T17" s="408" t="s">
        <v>757</v>
      </c>
      <c r="U17" s="408"/>
      <c r="V17" s="408"/>
      <c r="W17" s="408" t="s">
        <v>756</v>
      </c>
      <c r="X17" s="408" t="s">
        <v>756</v>
      </c>
      <c r="Y17" s="408" t="s">
        <v>756</v>
      </c>
      <c r="Z17" s="408"/>
      <c r="AA17" s="408"/>
      <c r="AB17" s="408"/>
      <c r="AC17" s="409">
        <f t="shared" si="1"/>
        <v>2.06</v>
      </c>
      <c r="AD17" s="311">
        <v>1</v>
      </c>
      <c r="AE17" s="311">
        <v>1</v>
      </c>
      <c r="AF17" s="400"/>
      <c r="AG17" s="259" t="str">
        <f t="shared" si="2"/>
        <v>кмс</v>
      </c>
      <c r="AH17" s="410" t="str">
        <f>VLOOKUP(G17,Уч!$C$2:$L$1101,9,FALSE)</f>
        <v>Воронин В.Н.</v>
      </c>
      <c r="AI17" s="81">
        <v>206</v>
      </c>
      <c r="AJ17" s="42"/>
    </row>
    <row r="18" spans="1:37" s="41" customFormat="1" ht="15.95" customHeight="1" x14ac:dyDescent="0.25">
      <c r="A18" s="41">
        <f t="shared" ca="1" si="0"/>
        <v>0.86594942479241632</v>
      </c>
      <c r="B18" s="93">
        <v>5</v>
      </c>
      <c r="C18" s="382" t="str">
        <f>VLOOKUP(G18,Уч!$C$2:$L$1101,2,FALSE)</f>
        <v>Путинцев Илья</v>
      </c>
      <c r="D18" s="407">
        <f>VLOOKUP(G18,Уч!$C$2:$L$1101,3,FALSE)</f>
        <v>34255</v>
      </c>
      <c r="E18" s="94" t="str">
        <f>VLOOKUP(G18,Уч!$C$2:$L$1101,5,FALSE)</f>
        <v>Москва</v>
      </c>
      <c r="F18" s="94" t="str">
        <f>VLOOKUP(G18,Уч!$C$2:$L$1101,6,FALSE)</f>
        <v>СДЮШОР ЦСКА</v>
      </c>
      <c r="G18" s="140">
        <v>240</v>
      </c>
      <c r="H18" s="408"/>
      <c r="I18" s="408"/>
      <c r="J18" s="408"/>
      <c r="K18" s="408" t="s">
        <v>757</v>
      </c>
      <c r="L18" s="408"/>
      <c r="M18" s="408"/>
      <c r="N18" s="408" t="s">
        <v>756</v>
      </c>
      <c r="O18" s="408" t="s">
        <v>756</v>
      </c>
      <c r="P18" s="408" t="s">
        <v>757</v>
      </c>
      <c r="Q18" s="408" t="s">
        <v>757</v>
      </c>
      <c r="R18" s="408"/>
      <c r="S18" s="408"/>
      <c r="T18" s="408" t="s">
        <v>756</v>
      </c>
      <c r="U18" s="408" t="s">
        <v>756</v>
      </c>
      <c r="V18" s="408" t="s">
        <v>756</v>
      </c>
      <c r="W18" s="408"/>
      <c r="X18" s="408"/>
      <c r="Y18" s="408"/>
      <c r="Z18" s="408"/>
      <c r="AA18" s="408"/>
      <c r="AB18" s="408"/>
      <c r="AC18" s="409">
        <f t="shared" si="1"/>
        <v>2.02</v>
      </c>
      <c r="AD18" s="311">
        <v>1</v>
      </c>
      <c r="AE18" s="311">
        <v>2</v>
      </c>
      <c r="AF18" s="400"/>
      <c r="AG18" s="259" t="str">
        <f t="shared" si="2"/>
        <v>кмс</v>
      </c>
      <c r="AH18" s="410" t="str">
        <f>VLOOKUP(G18,Уч!$C$2:$L$1101,9,FALSE)</f>
        <v xml:space="preserve">Фетисов А.И. </v>
      </c>
      <c r="AI18" s="81">
        <v>202</v>
      </c>
      <c r="AJ18" s="42"/>
    </row>
    <row r="19" spans="1:37" s="41" customFormat="1" ht="15.95" customHeight="1" x14ac:dyDescent="0.25">
      <c r="A19" s="41">
        <f t="shared" ca="1" si="0"/>
        <v>0.19365405637615896</v>
      </c>
      <c r="B19" s="93">
        <v>6</v>
      </c>
      <c r="C19" s="382" t="str">
        <f>VLOOKUP(G19,Уч!$C$2:$L$1101,2,FALSE)</f>
        <v>Брумель Виктор</v>
      </c>
      <c r="D19" s="407">
        <f>VLOOKUP(G19,Уч!$C$2:$L$1101,3,FALSE)</f>
        <v>33885</v>
      </c>
      <c r="E19" s="94" t="str">
        <f>VLOOKUP(G19,Уч!$C$2:$L$1101,5,FALSE)</f>
        <v>Москва</v>
      </c>
      <c r="F19" s="94" t="str">
        <f>VLOOKUP(G19,Уч!$C$2:$L$1101,6,FALSE)</f>
        <v>МГФСО</v>
      </c>
      <c r="G19" s="140">
        <v>231</v>
      </c>
      <c r="H19" s="408"/>
      <c r="I19" s="408"/>
      <c r="J19" s="408"/>
      <c r="K19" s="408" t="s">
        <v>757</v>
      </c>
      <c r="L19" s="408"/>
      <c r="M19" s="408"/>
      <c r="N19" s="408" t="s">
        <v>756</v>
      </c>
      <c r="O19" s="408" t="s">
        <v>757</v>
      </c>
      <c r="P19" s="408"/>
      <c r="Q19" s="408" t="s">
        <v>756</v>
      </c>
      <c r="R19" s="408" t="s">
        <v>756</v>
      </c>
      <c r="S19" s="408" t="s">
        <v>757</v>
      </c>
      <c r="T19" s="408" t="s">
        <v>756</v>
      </c>
      <c r="U19" s="408" t="s">
        <v>756</v>
      </c>
      <c r="V19" s="408" t="s">
        <v>756</v>
      </c>
      <c r="W19" s="408"/>
      <c r="X19" s="408"/>
      <c r="Y19" s="408"/>
      <c r="Z19" s="408"/>
      <c r="AA19" s="408"/>
      <c r="AB19" s="408"/>
      <c r="AC19" s="409">
        <f t="shared" si="1"/>
        <v>2.02</v>
      </c>
      <c r="AD19" s="311">
        <v>3</v>
      </c>
      <c r="AE19" s="311">
        <v>3</v>
      </c>
      <c r="AF19" s="400"/>
      <c r="AG19" s="259" t="str">
        <f t="shared" si="2"/>
        <v>кмс</v>
      </c>
      <c r="AH19" s="410" t="str">
        <f>VLOOKUP(G19,Уч!$C$2:$L$1101,9,FALSE)</f>
        <v>Бурт А.С.</v>
      </c>
      <c r="AI19" s="81">
        <v>202</v>
      </c>
      <c r="AJ19" s="42"/>
    </row>
    <row r="20" spans="1:37" s="41" customFormat="1" ht="15.95" customHeight="1" x14ac:dyDescent="0.25">
      <c r="A20" s="41">
        <f t="shared" ca="1" si="0"/>
        <v>0.22538323880032507</v>
      </c>
      <c r="B20" s="93">
        <v>7</v>
      </c>
      <c r="C20" s="382" t="str">
        <f>VLOOKUP(G20,Уч!$C$2:$L$1101,2,FALSE)</f>
        <v>Мрыхин Александр</v>
      </c>
      <c r="D20" s="407" t="str">
        <f>VLOOKUP(G20,Уч!$C$2:$L$1101,3,FALSE)</f>
        <v>04.09.96</v>
      </c>
      <c r="E20" s="94" t="str">
        <f>VLOOKUP(G20,Уч!$C$2:$L$1101,5,FALSE)</f>
        <v>Москва</v>
      </c>
      <c r="F20" s="94" t="str">
        <f>VLOOKUP(G20,Уч!$C$2:$L$1101,6,FALSE)</f>
        <v>Юность Москвы</v>
      </c>
      <c r="G20" s="140">
        <v>235</v>
      </c>
      <c r="H20" s="408" t="s">
        <v>757</v>
      </c>
      <c r="I20" s="408"/>
      <c r="J20" s="408"/>
      <c r="K20" s="408" t="s">
        <v>757</v>
      </c>
      <c r="L20" s="408"/>
      <c r="M20" s="408"/>
      <c r="N20" s="408" t="s">
        <v>756</v>
      </c>
      <c r="O20" s="408" t="s">
        <v>756</v>
      </c>
      <c r="P20" s="408" t="s">
        <v>756</v>
      </c>
      <c r="Q20" s="408"/>
      <c r="R20" s="408"/>
      <c r="S20" s="408"/>
      <c r="T20" s="408"/>
      <c r="U20" s="408"/>
      <c r="V20" s="408"/>
      <c r="W20" s="408"/>
      <c r="X20" s="408"/>
      <c r="Y20" s="408"/>
      <c r="Z20" s="408"/>
      <c r="AA20" s="408"/>
      <c r="AB20" s="408"/>
      <c r="AC20" s="409">
        <f t="shared" si="1"/>
        <v>1.94</v>
      </c>
      <c r="AD20" s="311">
        <v>1</v>
      </c>
      <c r="AE20" s="311">
        <v>0</v>
      </c>
      <c r="AF20" s="400"/>
      <c r="AG20" s="259">
        <f t="shared" si="2"/>
        <v>1</v>
      </c>
      <c r="AH20" s="410" t="str">
        <f>VLOOKUP(G20,Уч!$C$2:$L$1101,9,FALSE)</f>
        <v>Филатова Г.Н</v>
      </c>
      <c r="AI20" s="81">
        <v>194</v>
      </c>
      <c r="AJ20" s="40" t="s">
        <v>51</v>
      </c>
      <c r="AK20" s="63">
        <v>1.94</v>
      </c>
    </row>
    <row r="21" spans="1:37" s="41" customFormat="1" ht="15.95" customHeight="1" x14ac:dyDescent="0.25">
      <c r="A21" s="41">
        <f t="shared" ca="1" si="0"/>
        <v>0.80610927484597361</v>
      </c>
      <c r="B21" s="93">
        <v>7</v>
      </c>
      <c r="C21" s="48" t="str">
        <f>VLOOKUP(G21,Уч!$C$2:$L$1101,2,FALSE)</f>
        <v>Анощенков Сергей</v>
      </c>
      <c r="D21" s="407">
        <f>VLOOKUP(G21,Уч!$C$2:$L$1101,3,FALSE)</f>
        <v>35065</v>
      </c>
      <c r="E21" s="94" t="str">
        <f>VLOOKUP(G21,Уч!$C$2:$L$1101,5,FALSE)</f>
        <v>г.Москва</v>
      </c>
      <c r="F21" s="94"/>
      <c r="G21" s="411">
        <v>577</v>
      </c>
      <c r="H21" s="408" t="s">
        <v>757</v>
      </c>
      <c r="I21" s="408"/>
      <c r="J21" s="408"/>
      <c r="K21" s="408" t="s">
        <v>757</v>
      </c>
      <c r="L21" s="408"/>
      <c r="M21" s="408"/>
      <c r="N21" s="408" t="s">
        <v>756</v>
      </c>
      <c r="O21" s="408" t="s">
        <v>756</v>
      </c>
      <c r="P21" s="408" t="s">
        <v>756</v>
      </c>
      <c r="Q21" s="408"/>
      <c r="R21" s="408"/>
      <c r="S21" s="408"/>
      <c r="T21" s="408"/>
      <c r="U21" s="408"/>
      <c r="V21" s="408"/>
      <c r="W21" s="408"/>
      <c r="X21" s="408"/>
      <c r="Y21" s="408"/>
      <c r="Z21" s="408"/>
      <c r="AA21" s="408"/>
      <c r="AB21" s="408"/>
      <c r="AC21" s="409">
        <f t="shared" si="1"/>
        <v>1.94</v>
      </c>
      <c r="AD21" s="311">
        <v>1</v>
      </c>
      <c r="AE21" s="311">
        <v>0</v>
      </c>
      <c r="AF21" s="400"/>
      <c r="AG21" s="259">
        <f t="shared" si="2"/>
        <v>1</v>
      </c>
      <c r="AH21" s="410" t="str">
        <f>VLOOKUP(G21,Уч!$C$2:$L$1101,9,FALSE)</f>
        <v>Дык Л.В.,Воронин В.Н.</v>
      </c>
      <c r="AI21" s="81">
        <v>194</v>
      </c>
      <c r="AJ21" s="42"/>
    </row>
    <row r="22" spans="1:37" s="41" customFormat="1" ht="15.95" customHeight="1" x14ac:dyDescent="0.25">
      <c r="A22" s="41">
        <f t="shared" ca="1" si="0"/>
        <v>0.15637928500699971</v>
      </c>
      <c r="B22" s="93"/>
      <c r="C22" s="382" t="str">
        <f>VLOOKUP(G22,Уч!$C$2:$L$1101,2,FALSE)</f>
        <v>Бобров Алексей</v>
      </c>
      <c r="D22" s="407">
        <f>VLOOKUP(G22,Уч!$C$2:$L$1101,3,FALSE)</f>
        <v>35065</v>
      </c>
      <c r="E22" s="94" t="str">
        <f>VLOOKUP(G22,Уч!$C$2:$L$1101,5,FALSE)</f>
        <v>Москва</v>
      </c>
      <c r="F22" s="94" t="str">
        <f>VLOOKUP(G22,Уч!$C$2:$L$1101,6,FALSE)</f>
        <v>Ю.М.-Знаменские</v>
      </c>
      <c r="G22" s="140">
        <v>230</v>
      </c>
      <c r="H22" s="408" t="s">
        <v>756</v>
      </c>
      <c r="I22" s="408" t="s">
        <v>756</v>
      </c>
      <c r="J22" s="408" t="s">
        <v>756</v>
      </c>
      <c r="K22" s="408"/>
      <c r="L22" s="408"/>
      <c r="M22" s="408"/>
      <c r="N22" s="408"/>
      <c r="O22" s="408"/>
      <c r="P22" s="408"/>
      <c r="Q22" s="408"/>
      <c r="R22" s="408"/>
      <c r="S22" s="408"/>
      <c r="T22" s="408"/>
      <c r="U22" s="408"/>
      <c r="V22" s="408"/>
      <c r="W22" s="408"/>
      <c r="X22" s="408"/>
      <c r="Y22" s="408"/>
      <c r="Z22" s="408"/>
      <c r="AA22" s="408"/>
      <c r="AB22" s="408"/>
      <c r="AC22" s="49">
        <f t="shared" si="1"/>
        <v>0</v>
      </c>
      <c r="AD22" s="311"/>
      <c r="AE22" s="311"/>
      <c r="AF22" s="400"/>
      <c r="AG22" s="316" t="str">
        <f t="shared" si="2"/>
        <v>б/р</v>
      </c>
      <c r="AH22" s="410" t="str">
        <f>VLOOKUP(G22,Уч!$C$2:$L$1101,9,FALSE)</f>
        <v>Воронины Д.Ю., В.Н.</v>
      </c>
      <c r="AI22" s="81"/>
    </row>
    <row r="23" spans="1:37" s="41" customFormat="1" ht="15.95" customHeight="1" x14ac:dyDescent="0.25">
      <c r="A23" s="41">
        <f t="shared" ca="1" si="0"/>
        <v>0.26271528614782247</v>
      </c>
      <c r="B23" s="93"/>
      <c r="C23" s="382" t="str">
        <f>VLOOKUP(G23,Уч!$C$2:$L$1101,2,FALSE)</f>
        <v>Карась Владислав</v>
      </c>
      <c r="D23" s="407">
        <f>VLOOKUP(G23,Уч!$C$2:$L$1101,3,FALSE)</f>
        <v>35266</v>
      </c>
      <c r="E23" s="94" t="str">
        <f>VLOOKUP(G23,Уч!$C$2:$L$1101,5,FALSE)</f>
        <v>Москва</v>
      </c>
      <c r="F23" s="94" t="str">
        <f>VLOOKUP(G23,Уч!$C$2:$L$1101,6,FALSE)</f>
        <v>Ю.М.-Знаменские</v>
      </c>
      <c r="G23" s="140">
        <v>233</v>
      </c>
      <c r="H23" s="408"/>
      <c r="I23" s="408"/>
      <c r="J23" s="408"/>
      <c r="K23" s="408"/>
      <c r="L23" s="408"/>
      <c r="M23" s="408"/>
      <c r="N23" s="408"/>
      <c r="O23" s="408"/>
      <c r="P23" s="408"/>
      <c r="Q23" s="408"/>
      <c r="R23" s="408"/>
      <c r="S23" s="408"/>
      <c r="T23" s="408"/>
      <c r="U23" s="408"/>
      <c r="V23" s="408"/>
      <c r="W23" s="408"/>
      <c r="X23" s="408"/>
      <c r="Y23" s="408"/>
      <c r="Z23" s="408"/>
      <c r="AA23" s="408"/>
      <c r="AB23" s="408"/>
      <c r="AC23" s="409" t="s">
        <v>689</v>
      </c>
      <c r="AD23" s="311"/>
      <c r="AE23" s="311"/>
      <c r="AF23" s="400"/>
      <c r="AG23" s="316"/>
      <c r="AH23" s="410" t="str">
        <f>VLOOKUP(G23,Уч!$C$2:$L$1101,9,FALSE)</f>
        <v>Воронин В.Н.</v>
      </c>
      <c r="AI23" s="81"/>
      <c r="AJ23" s="42"/>
    </row>
    <row r="24" spans="1:37" s="41" customFormat="1" ht="15.95" customHeight="1" x14ac:dyDescent="0.25">
      <c r="A24" s="41">
        <f t="shared" ca="1" si="0"/>
        <v>0.64981901874952042</v>
      </c>
      <c r="B24" s="93"/>
      <c r="C24" s="382" t="str">
        <f>VLOOKUP(G24,Уч!$C$2:$L$1101,2,FALSE)</f>
        <v>Миссиров Лев</v>
      </c>
      <c r="D24" s="407">
        <f>VLOOKUP(G24,Уч!$C$2:$L$1101,3,FALSE)</f>
        <v>33089</v>
      </c>
      <c r="E24" s="94" t="str">
        <f>VLOOKUP(G24,Уч!$C$2:$L$1101,5,FALSE)</f>
        <v>Москва</v>
      </c>
      <c r="F24" s="94" t="str">
        <f>VLOOKUP(G24,Уч!$C$2:$L$1101,6,FALSE)</f>
        <v>МГФСО</v>
      </c>
      <c r="G24" s="140">
        <v>234</v>
      </c>
      <c r="H24" s="408"/>
      <c r="I24" s="408"/>
      <c r="J24" s="408"/>
      <c r="K24" s="408"/>
      <c r="L24" s="408"/>
      <c r="M24" s="408"/>
      <c r="N24" s="408"/>
      <c r="O24" s="408"/>
      <c r="P24" s="408"/>
      <c r="Q24" s="408"/>
      <c r="R24" s="408"/>
      <c r="S24" s="408"/>
      <c r="T24" s="408"/>
      <c r="U24" s="408"/>
      <c r="V24" s="408"/>
      <c r="W24" s="408"/>
      <c r="X24" s="408"/>
      <c r="Y24" s="408"/>
      <c r="Z24" s="408"/>
      <c r="AA24" s="408"/>
      <c r="AB24" s="408"/>
      <c r="AC24" s="409" t="s">
        <v>689</v>
      </c>
      <c r="AD24" s="311"/>
      <c r="AE24" s="311"/>
      <c r="AF24" s="400"/>
      <c r="AG24" s="316"/>
      <c r="AH24" s="410" t="str">
        <f>VLOOKUP(G24,Уч!$C$2:$L$1101,9,FALSE)</f>
        <v>Бурт А.С.Чикалин М.Ф.</v>
      </c>
      <c r="AI24" s="81"/>
      <c r="AJ24" s="42"/>
    </row>
    <row r="25" spans="1:37" s="41" customFormat="1" ht="15.95" hidden="1" customHeight="1" x14ac:dyDescent="0.25">
      <c r="A25" s="41">
        <f t="shared" ref="A25:A31" ca="1" si="3">RAND()</f>
        <v>0.66574716421493707</v>
      </c>
      <c r="B25" s="93">
        <v>14</v>
      </c>
      <c r="C25" s="402" t="e">
        <f>VLOOKUP(G25,Уч!$C$2:$L$1101,2,FALSE)</f>
        <v>#N/A</v>
      </c>
      <c r="D25" s="412" t="e">
        <f>VLOOKUP(G25,Уч!$C$2:$L$1101,3,FALSE)</f>
        <v>#N/A</v>
      </c>
      <c r="E25" s="413" t="e">
        <f>VLOOKUP(G25,Уч!$C$2:$L$1101,5,FALSE)</f>
        <v>#N/A</v>
      </c>
      <c r="F25" s="413"/>
      <c r="G25" s="414"/>
      <c r="H25" s="415"/>
      <c r="I25" s="415"/>
      <c r="J25" s="415"/>
      <c r="K25" s="415"/>
      <c r="L25" s="415"/>
      <c r="M25" s="408"/>
      <c r="N25" s="408"/>
      <c r="O25" s="408"/>
      <c r="P25" s="408"/>
      <c r="Q25" s="408"/>
      <c r="R25" s="408"/>
      <c r="S25" s="408"/>
      <c r="T25" s="408"/>
      <c r="U25" s="408"/>
      <c r="V25" s="408"/>
      <c r="W25" s="408"/>
      <c r="X25" s="408"/>
      <c r="Y25" s="408"/>
      <c r="Z25" s="408"/>
      <c r="AA25" s="408"/>
      <c r="AB25" s="408"/>
      <c r="AC25" s="400">
        <f t="shared" ref="AC25:AC31" si="4">AI25/100</f>
        <v>0</v>
      </c>
      <c r="AD25" s="311"/>
      <c r="AE25" s="311"/>
      <c r="AF25" s="400"/>
      <c r="AG25" s="316" t="str">
        <f t="shared" ref="AG25:AG31" si="5">LOOKUP(AC25,$AK$5:$AK$15,$AJ$5:$AJ$15)</f>
        <v>б/р</v>
      </c>
      <c r="AH25" s="410" t="e">
        <f>VLOOKUP(G25,Уч!$C$2:$L$1101,9,FALSE)</f>
        <v>#N/A</v>
      </c>
      <c r="AI25" s="81"/>
      <c r="AJ25" s="42"/>
    </row>
    <row r="26" spans="1:37" s="41" customFormat="1" ht="15.95" hidden="1" customHeight="1" x14ac:dyDescent="0.25">
      <c r="A26" s="41">
        <f t="shared" ca="1" si="3"/>
        <v>0.52525925297088205</v>
      </c>
      <c r="B26" s="93">
        <v>15</v>
      </c>
      <c r="C26" s="402" t="e">
        <f>VLOOKUP(G26,Уч!$C$2:$L$1101,2,FALSE)</f>
        <v>#N/A</v>
      </c>
      <c r="D26" s="412" t="e">
        <f>VLOOKUP(G26,Уч!$C$2:$L$1101,3,FALSE)</f>
        <v>#N/A</v>
      </c>
      <c r="E26" s="413" t="e">
        <f>VLOOKUP(G26,Уч!$C$2:$L$1101,5,FALSE)</f>
        <v>#N/A</v>
      </c>
      <c r="F26" s="413"/>
      <c r="G26" s="414"/>
      <c r="H26" s="415"/>
      <c r="I26" s="415"/>
      <c r="J26" s="415"/>
      <c r="K26" s="415"/>
      <c r="L26" s="415"/>
      <c r="M26" s="408"/>
      <c r="N26" s="408"/>
      <c r="O26" s="408"/>
      <c r="P26" s="408"/>
      <c r="Q26" s="408"/>
      <c r="R26" s="408"/>
      <c r="S26" s="408"/>
      <c r="T26" s="408"/>
      <c r="U26" s="408"/>
      <c r="V26" s="408"/>
      <c r="W26" s="408"/>
      <c r="X26" s="408"/>
      <c r="Y26" s="408"/>
      <c r="Z26" s="408"/>
      <c r="AA26" s="408"/>
      <c r="AB26" s="408"/>
      <c r="AC26" s="400">
        <f t="shared" si="4"/>
        <v>0</v>
      </c>
      <c r="AD26" s="311"/>
      <c r="AE26" s="311"/>
      <c r="AF26" s="400"/>
      <c r="AG26" s="316" t="str">
        <f t="shared" si="5"/>
        <v>б/р</v>
      </c>
      <c r="AH26" s="410" t="e">
        <f>VLOOKUP(G26,Уч!$C$2:$L$1101,9,FALSE)</f>
        <v>#N/A</v>
      </c>
      <c r="AI26" s="81"/>
      <c r="AJ26" s="42"/>
    </row>
    <row r="27" spans="1:37" s="41" customFormat="1" ht="15.95" hidden="1" customHeight="1" x14ac:dyDescent="0.25">
      <c r="A27" s="41">
        <f t="shared" ca="1" si="3"/>
        <v>8.9242646126287184E-2</v>
      </c>
      <c r="B27" s="93">
        <v>16</v>
      </c>
      <c r="C27" s="402" t="e">
        <f>VLOOKUP(G27,Уч!$C$2:$L$1101,2,FALSE)</f>
        <v>#N/A</v>
      </c>
      <c r="D27" s="412" t="e">
        <f>VLOOKUP(G27,Уч!$C$2:$L$1101,3,FALSE)</f>
        <v>#N/A</v>
      </c>
      <c r="E27" s="413" t="e">
        <f>VLOOKUP(G27,Уч!$C$2:$L$1101,5,FALSE)</f>
        <v>#N/A</v>
      </c>
      <c r="F27" s="413"/>
      <c r="G27" s="414"/>
      <c r="H27" s="415"/>
      <c r="I27" s="415"/>
      <c r="J27" s="415"/>
      <c r="K27" s="415"/>
      <c r="L27" s="415"/>
      <c r="M27" s="408"/>
      <c r="N27" s="408"/>
      <c r="O27" s="408"/>
      <c r="P27" s="408"/>
      <c r="Q27" s="408"/>
      <c r="R27" s="408"/>
      <c r="S27" s="408"/>
      <c r="T27" s="408"/>
      <c r="U27" s="408"/>
      <c r="V27" s="408"/>
      <c r="W27" s="408"/>
      <c r="X27" s="408"/>
      <c r="Y27" s="408"/>
      <c r="Z27" s="408"/>
      <c r="AA27" s="408"/>
      <c r="AB27" s="408"/>
      <c r="AC27" s="400">
        <f t="shared" si="4"/>
        <v>0</v>
      </c>
      <c r="AD27" s="311"/>
      <c r="AE27" s="311"/>
      <c r="AF27" s="400"/>
      <c r="AG27" s="316" t="str">
        <f t="shared" si="5"/>
        <v>б/р</v>
      </c>
      <c r="AH27" s="410" t="e">
        <f>VLOOKUP(G27,Уч!$C$2:$L$1101,9,FALSE)</f>
        <v>#N/A</v>
      </c>
      <c r="AI27" s="81"/>
      <c r="AJ27" s="42"/>
    </row>
    <row r="28" spans="1:37" s="41" customFormat="1" ht="15.95" hidden="1" customHeight="1" x14ac:dyDescent="0.25">
      <c r="A28" s="41">
        <f t="shared" ca="1" si="3"/>
        <v>0.86412036313371265</v>
      </c>
      <c r="B28" s="93">
        <v>17</v>
      </c>
      <c r="C28" s="402" t="e">
        <f>VLOOKUP(G28,Уч!$C$2:$L$1101,2,FALSE)</f>
        <v>#N/A</v>
      </c>
      <c r="D28" s="412" t="e">
        <f>VLOOKUP(G28,Уч!$C$2:$L$1101,3,FALSE)</f>
        <v>#N/A</v>
      </c>
      <c r="E28" s="413" t="e">
        <f>VLOOKUP(G28,Уч!$C$2:$L$1101,5,FALSE)</f>
        <v>#N/A</v>
      </c>
      <c r="F28" s="413"/>
      <c r="G28" s="414"/>
      <c r="H28" s="415"/>
      <c r="I28" s="415"/>
      <c r="J28" s="415"/>
      <c r="K28" s="415"/>
      <c r="L28" s="415"/>
      <c r="M28" s="408"/>
      <c r="N28" s="408"/>
      <c r="O28" s="408"/>
      <c r="P28" s="408"/>
      <c r="Q28" s="408"/>
      <c r="R28" s="408"/>
      <c r="S28" s="408"/>
      <c r="T28" s="408"/>
      <c r="U28" s="408"/>
      <c r="V28" s="408"/>
      <c r="W28" s="408"/>
      <c r="X28" s="408"/>
      <c r="Y28" s="408"/>
      <c r="Z28" s="408"/>
      <c r="AA28" s="408"/>
      <c r="AB28" s="408"/>
      <c r="AC28" s="400">
        <f t="shared" si="4"/>
        <v>0</v>
      </c>
      <c r="AD28" s="311"/>
      <c r="AE28" s="311"/>
      <c r="AF28" s="400"/>
      <c r="AG28" s="316" t="str">
        <f t="shared" si="5"/>
        <v>б/р</v>
      </c>
      <c r="AH28" s="410" t="e">
        <f>VLOOKUP(G28,Уч!$C$2:$L$1101,9,FALSE)</f>
        <v>#N/A</v>
      </c>
      <c r="AI28" s="81"/>
      <c r="AJ28" s="42"/>
    </row>
    <row r="29" spans="1:37" s="41" customFormat="1" ht="15.95" hidden="1" customHeight="1" x14ac:dyDescent="0.25">
      <c r="A29" s="41">
        <f t="shared" ca="1" si="3"/>
        <v>0.921653974745273</v>
      </c>
      <c r="B29" s="93">
        <v>18</v>
      </c>
      <c r="C29" s="402" t="e">
        <f>VLOOKUP(G29,Уч!$C$2:$L$1101,2,FALSE)</f>
        <v>#N/A</v>
      </c>
      <c r="D29" s="412" t="e">
        <f>VLOOKUP(G29,Уч!$C$2:$L$1101,3,FALSE)</f>
        <v>#N/A</v>
      </c>
      <c r="E29" s="413" t="e">
        <f>VLOOKUP(G29,Уч!$C$2:$L$1101,5,FALSE)</f>
        <v>#N/A</v>
      </c>
      <c r="F29" s="413"/>
      <c r="G29" s="414"/>
      <c r="H29" s="415"/>
      <c r="I29" s="415"/>
      <c r="J29" s="415"/>
      <c r="K29" s="415"/>
      <c r="L29" s="415"/>
      <c r="M29" s="408"/>
      <c r="N29" s="408"/>
      <c r="O29" s="408"/>
      <c r="P29" s="408"/>
      <c r="Q29" s="408"/>
      <c r="R29" s="408"/>
      <c r="S29" s="408"/>
      <c r="T29" s="408"/>
      <c r="U29" s="408"/>
      <c r="V29" s="408"/>
      <c r="W29" s="408"/>
      <c r="X29" s="408"/>
      <c r="Y29" s="408"/>
      <c r="Z29" s="408"/>
      <c r="AA29" s="408"/>
      <c r="AB29" s="408"/>
      <c r="AC29" s="400">
        <f t="shared" si="4"/>
        <v>0</v>
      </c>
      <c r="AD29" s="311"/>
      <c r="AE29" s="311"/>
      <c r="AF29" s="400"/>
      <c r="AG29" s="316" t="str">
        <f t="shared" si="5"/>
        <v>б/р</v>
      </c>
      <c r="AH29" s="410" t="e">
        <f>VLOOKUP(G29,Уч!$C$2:$L$1101,9,FALSE)</f>
        <v>#N/A</v>
      </c>
      <c r="AI29" s="81"/>
      <c r="AJ29" s="42"/>
    </row>
    <row r="30" spans="1:37" s="41" customFormat="1" ht="15.95" hidden="1" customHeight="1" x14ac:dyDescent="0.25">
      <c r="A30" s="41">
        <f t="shared" ca="1" si="3"/>
        <v>0.56546364682609018</v>
      </c>
      <c r="B30" s="93">
        <v>19</v>
      </c>
      <c r="C30" s="402" t="e">
        <f>VLOOKUP(G30,Уч!$C$2:$L$1101,2,FALSE)</f>
        <v>#N/A</v>
      </c>
      <c r="D30" s="412" t="e">
        <f>VLOOKUP(G30,Уч!$C$2:$L$1101,3,FALSE)</f>
        <v>#N/A</v>
      </c>
      <c r="E30" s="413" t="e">
        <f>VLOOKUP(G30,Уч!$C$2:$L$1101,5,FALSE)</f>
        <v>#N/A</v>
      </c>
      <c r="F30" s="413"/>
      <c r="G30" s="414"/>
      <c r="H30" s="415"/>
      <c r="I30" s="415"/>
      <c r="J30" s="415"/>
      <c r="K30" s="415"/>
      <c r="L30" s="415"/>
      <c r="M30" s="408"/>
      <c r="N30" s="408"/>
      <c r="O30" s="408"/>
      <c r="P30" s="408"/>
      <c r="Q30" s="408"/>
      <c r="R30" s="408"/>
      <c r="S30" s="408"/>
      <c r="T30" s="408"/>
      <c r="U30" s="408"/>
      <c r="V30" s="408"/>
      <c r="W30" s="408"/>
      <c r="X30" s="408"/>
      <c r="Y30" s="408"/>
      <c r="Z30" s="408"/>
      <c r="AA30" s="408"/>
      <c r="AB30" s="408"/>
      <c r="AC30" s="400">
        <f t="shared" si="4"/>
        <v>0</v>
      </c>
      <c r="AD30" s="311"/>
      <c r="AE30" s="311"/>
      <c r="AF30" s="400"/>
      <c r="AG30" s="316" t="str">
        <f t="shared" si="5"/>
        <v>б/р</v>
      </c>
      <c r="AH30" s="410" t="e">
        <f>VLOOKUP(G30,Уч!$C$2:$L$1101,9,FALSE)</f>
        <v>#N/A</v>
      </c>
      <c r="AI30" s="81"/>
      <c r="AJ30" s="42"/>
    </row>
    <row r="31" spans="1:37" s="41" customFormat="1" ht="15.95" hidden="1" customHeight="1" x14ac:dyDescent="0.25">
      <c r="A31" s="41">
        <f t="shared" ca="1" si="3"/>
        <v>2.1296739053750069E-2</v>
      </c>
      <c r="B31" s="93">
        <v>20</v>
      </c>
      <c r="C31" s="402" t="e">
        <f>VLOOKUP(G31,Уч!$C$2:$L$1101,2,FALSE)</f>
        <v>#N/A</v>
      </c>
      <c r="D31" s="412" t="e">
        <f>VLOOKUP(G31,Уч!$C$2:$L$1101,3,FALSE)</f>
        <v>#N/A</v>
      </c>
      <c r="E31" s="413" t="e">
        <f>VLOOKUP(G31,Уч!$C$2:$L$1101,5,FALSE)</f>
        <v>#N/A</v>
      </c>
      <c r="F31" s="413"/>
      <c r="G31" s="414"/>
      <c r="H31" s="415"/>
      <c r="I31" s="415"/>
      <c r="J31" s="415"/>
      <c r="K31" s="415"/>
      <c r="L31" s="415"/>
      <c r="M31" s="408"/>
      <c r="N31" s="408"/>
      <c r="O31" s="408"/>
      <c r="P31" s="408"/>
      <c r="Q31" s="408"/>
      <c r="R31" s="408"/>
      <c r="S31" s="408"/>
      <c r="T31" s="408"/>
      <c r="U31" s="408"/>
      <c r="V31" s="408"/>
      <c r="W31" s="408"/>
      <c r="X31" s="408"/>
      <c r="Y31" s="408"/>
      <c r="Z31" s="408"/>
      <c r="AA31" s="408"/>
      <c r="AB31" s="408"/>
      <c r="AC31" s="400">
        <f t="shared" si="4"/>
        <v>0</v>
      </c>
      <c r="AD31" s="311"/>
      <c r="AE31" s="311"/>
      <c r="AF31" s="400"/>
      <c r="AG31" s="316" t="str">
        <f t="shared" si="5"/>
        <v>б/р</v>
      </c>
      <c r="AH31" s="410" t="e">
        <f>VLOOKUP(G31,Уч!$C$2:$L$1101,9,FALSE)</f>
        <v>#N/A</v>
      </c>
      <c r="AI31" s="81"/>
      <c r="AJ31" s="42"/>
    </row>
    <row r="32" spans="1:37" s="41" customFormat="1" ht="15.75" hidden="1" x14ac:dyDescent="0.3">
      <c r="H32" s="42"/>
      <c r="I32" s="42"/>
      <c r="J32" s="42"/>
      <c r="K32" s="42"/>
      <c r="T32" s="42"/>
      <c r="U32" s="42"/>
      <c r="V32" s="42"/>
      <c r="W32" s="42"/>
      <c r="X32" s="42"/>
      <c r="Y32" s="42"/>
      <c r="Z32" s="42"/>
      <c r="AD32" s="311"/>
      <c r="AE32" s="311"/>
      <c r="AG32" s="380"/>
      <c r="AH32" s="79"/>
      <c r="AI32" s="82"/>
    </row>
    <row r="33" spans="1:37" s="48" customFormat="1" ht="15.75" hidden="1" x14ac:dyDescent="0.3">
      <c r="C33" s="48" t="s">
        <v>50</v>
      </c>
      <c r="H33" s="93"/>
      <c r="I33" s="93"/>
      <c r="J33" s="93"/>
      <c r="K33" s="93"/>
      <c r="T33" s="93"/>
      <c r="U33" s="93"/>
      <c r="V33" s="93"/>
      <c r="W33" s="93"/>
      <c r="X33" s="93"/>
      <c r="Y33" s="93"/>
      <c r="Z33" s="93"/>
      <c r="AD33" s="311"/>
      <c r="AE33" s="311"/>
      <c r="AG33" s="402"/>
      <c r="AH33" s="99"/>
      <c r="AI33" s="100"/>
    </row>
    <row r="34" spans="1:37" s="48" customFormat="1" ht="15.75" hidden="1" x14ac:dyDescent="0.3">
      <c r="H34" s="93"/>
      <c r="I34" s="93"/>
      <c r="J34" s="93"/>
      <c r="K34" s="93"/>
      <c r="T34" s="93"/>
      <c r="U34" s="93"/>
      <c r="V34" s="93"/>
      <c r="W34" s="93"/>
      <c r="X34" s="93"/>
      <c r="Y34" s="93"/>
      <c r="Z34" s="93"/>
      <c r="AD34" s="311"/>
      <c r="AE34" s="311"/>
      <c r="AG34" s="402"/>
      <c r="AH34" s="99"/>
      <c r="AI34" s="100"/>
    </row>
    <row r="35" spans="1:37" s="48" customFormat="1" ht="15.75" hidden="1" x14ac:dyDescent="0.3">
      <c r="C35" s="48" t="s">
        <v>34</v>
      </c>
      <c r="H35" s="93"/>
      <c r="I35" s="93"/>
      <c r="J35" s="93"/>
      <c r="K35" s="93"/>
      <c r="T35" s="93"/>
      <c r="U35" s="93"/>
      <c r="V35" s="93"/>
      <c r="W35" s="93"/>
      <c r="X35" s="93"/>
      <c r="Y35" s="93"/>
      <c r="Z35" s="93"/>
      <c r="AD35" s="311"/>
      <c r="AE35" s="311"/>
      <c r="AG35" s="402"/>
      <c r="AH35" s="99"/>
      <c r="AI35" s="100"/>
    </row>
    <row r="36" spans="1:37" s="41" customFormat="1" ht="15.95" customHeight="1" x14ac:dyDescent="0.25">
      <c r="A36" s="41">
        <f ca="1">RAND()</f>
        <v>0.51428680495258283</v>
      </c>
      <c r="B36" s="93" t="s">
        <v>673</v>
      </c>
      <c r="C36" s="382" t="str">
        <f>VLOOKUP(G36,Уч!$C$2:$L$1101,2,FALSE)</f>
        <v>Патраков Андрей</v>
      </c>
      <c r="D36" s="407">
        <f>VLOOKUP(G36,Уч!$C$2:$L$1101,3,FALSE)</f>
        <v>32819</v>
      </c>
      <c r="E36" s="94" t="str">
        <f>VLOOKUP(G36,Уч!$C$2:$L$1101,5,FALSE)</f>
        <v>Москва</v>
      </c>
      <c r="F36" s="94" t="str">
        <f>VLOOKUP(G36,Уч!$C$2:$L$1101,6,FALSE)</f>
        <v>МГФСО</v>
      </c>
      <c r="G36" s="140">
        <v>237</v>
      </c>
      <c r="H36" s="408"/>
      <c r="I36" s="408"/>
      <c r="J36" s="408"/>
      <c r="K36" s="408"/>
      <c r="L36" s="408"/>
      <c r="M36" s="408"/>
      <c r="N36" s="408"/>
      <c r="O36" s="408"/>
      <c r="P36" s="408"/>
      <c r="Q36" s="408"/>
      <c r="R36" s="408"/>
      <c r="S36" s="408"/>
      <c r="T36" s="408"/>
      <c r="U36" s="408"/>
      <c r="V36" s="408"/>
      <c r="W36" s="408" t="s">
        <v>757</v>
      </c>
      <c r="X36" s="408"/>
      <c r="Y36" s="408"/>
      <c r="Z36" s="408" t="s">
        <v>757</v>
      </c>
      <c r="AA36" s="408"/>
      <c r="AB36" s="408"/>
      <c r="AC36" s="409">
        <f>AI36/100</f>
        <v>2.21</v>
      </c>
      <c r="AD36" s="311">
        <v>1</v>
      </c>
      <c r="AE36" s="311">
        <v>2</v>
      </c>
      <c r="AF36" s="400"/>
      <c r="AG36" s="259" t="str">
        <f>LOOKUP(AC36,$AK$5:$AK$15,$AJ$5:$AJ$15)</f>
        <v>мс</v>
      </c>
      <c r="AH36" s="410" t="str">
        <f>VLOOKUP(G36,Уч!$C$2:$L$1101,9,FALSE)</f>
        <v>Бурт А.С.Абросимов В.И.</v>
      </c>
      <c r="AI36" s="81">
        <v>221</v>
      </c>
      <c r="AJ36" s="42"/>
    </row>
    <row r="37" spans="1:37" s="41" customFormat="1" ht="15.95" customHeight="1" x14ac:dyDescent="0.25">
      <c r="A37" s="41">
        <f ca="1">RAND()</f>
        <v>0.49776840754129126</v>
      </c>
      <c r="B37" s="93" t="s">
        <v>673</v>
      </c>
      <c r="C37" s="48" t="str">
        <f>VLOOKUP(G37,Уч!$C$2:$L$1101,2,FALSE)</f>
        <v>Дергачев Юрий</v>
      </c>
      <c r="D37" s="407">
        <f>VLOOKUP(G37,Уч!$C$2:$L$1101,3,FALSE)</f>
        <v>34660</v>
      </c>
      <c r="E37" s="413" t="str">
        <f>VLOOKUP(G37,Уч!$C$2:$L$1101,5,FALSE)</f>
        <v>Карелия</v>
      </c>
      <c r="F37" s="413">
        <f>VLOOKUP(G37,Уч!$C$2:$L$1101,6,FALSE)</f>
        <v>0</v>
      </c>
      <c r="G37" s="416">
        <v>578</v>
      </c>
      <c r="H37" s="408"/>
      <c r="I37" s="408"/>
      <c r="J37" s="408"/>
      <c r="K37" s="408"/>
      <c r="L37" s="408"/>
      <c r="M37" s="408"/>
      <c r="N37" s="408"/>
      <c r="O37" s="408"/>
      <c r="P37" s="408"/>
      <c r="Q37" s="408" t="s">
        <v>757</v>
      </c>
      <c r="R37" s="408"/>
      <c r="S37" s="408"/>
      <c r="T37" s="408" t="s">
        <v>757</v>
      </c>
      <c r="U37" s="408"/>
      <c r="V37" s="408"/>
      <c r="W37" s="408" t="s">
        <v>757</v>
      </c>
      <c r="X37" s="408"/>
      <c r="Y37" s="408"/>
      <c r="Z37" s="408" t="s">
        <v>757</v>
      </c>
      <c r="AA37" s="408"/>
      <c r="AB37" s="408"/>
      <c r="AC37" s="409">
        <f>AI37/100</f>
        <v>2.21</v>
      </c>
      <c r="AD37" s="311">
        <v>2</v>
      </c>
      <c r="AE37" s="311">
        <v>3</v>
      </c>
      <c r="AF37" s="400"/>
      <c r="AG37" s="259" t="str">
        <f>LOOKUP(AC37,$AK$5:$AK$15,$AJ$5:$AJ$15)</f>
        <v>мс</v>
      </c>
      <c r="AH37" s="410" t="str">
        <f>VLOOKUP(G37,Уч!$C$2:$L$1101,9,FALSE)</f>
        <v>Орлов В.В.</v>
      </c>
      <c r="AI37" s="81">
        <v>221</v>
      </c>
      <c r="AJ37" s="42"/>
    </row>
    <row r="38" spans="1:37" s="48" customFormat="1" ht="15.75" x14ac:dyDescent="0.3">
      <c r="C38" s="401" t="s">
        <v>758</v>
      </c>
      <c r="H38" s="93"/>
      <c r="I38" s="93"/>
      <c r="J38" s="93"/>
      <c r="K38" s="93"/>
      <c r="T38" s="93"/>
      <c r="U38" s="93"/>
      <c r="V38" s="93"/>
      <c r="W38" s="93"/>
      <c r="X38" s="93"/>
      <c r="Y38" s="93"/>
      <c r="Z38" s="93"/>
      <c r="AD38" s="311"/>
      <c r="AE38" s="311"/>
      <c r="AG38" s="402"/>
      <c r="AH38" s="99"/>
      <c r="AI38" s="100"/>
    </row>
    <row r="39" spans="1:37" s="40" customFormat="1" x14ac:dyDescent="0.3">
      <c r="A39" s="40" t="s">
        <v>33</v>
      </c>
      <c r="B39" s="40" t="s">
        <v>29</v>
      </c>
      <c r="C39" s="40" t="s">
        <v>13</v>
      </c>
      <c r="D39" s="40" t="s">
        <v>0</v>
      </c>
      <c r="E39" s="40" t="s">
        <v>661</v>
      </c>
      <c r="F39" s="40" t="s">
        <v>6</v>
      </c>
      <c r="G39" s="40" t="s">
        <v>15</v>
      </c>
      <c r="H39" s="424">
        <v>190</v>
      </c>
      <c r="I39" s="424"/>
      <c r="J39" s="424"/>
      <c r="K39" s="424">
        <v>194</v>
      </c>
      <c r="L39" s="424"/>
      <c r="M39" s="424"/>
      <c r="N39" s="424">
        <v>198</v>
      </c>
      <c r="O39" s="424"/>
      <c r="P39" s="424"/>
      <c r="Q39" s="424">
        <v>202</v>
      </c>
      <c r="R39" s="424"/>
      <c r="S39" s="424"/>
      <c r="T39" s="424">
        <v>206</v>
      </c>
      <c r="U39" s="424"/>
      <c r="V39" s="424"/>
      <c r="W39" s="424">
        <v>209</v>
      </c>
      <c r="X39" s="424"/>
      <c r="Y39" s="424"/>
      <c r="Z39" s="424">
        <v>212</v>
      </c>
      <c r="AA39" s="424"/>
      <c r="AB39" s="424"/>
      <c r="AC39" s="40" t="s">
        <v>45</v>
      </c>
      <c r="AD39" s="71" t="s">
        <v>65</v>
      </c>
      <c r="AE39" s="71" t="s">
        <v>66</v>
      </c>
      <c r="AF39" s="71" t="s">
        <v>26</v>
      </c>
      <c r="AG39" s="71" t="s">
        <v>44</v>
      </c>
      <c r="AH39" s="403" t="s">
        <v>46</v>
      </c>
      <c r="AI39" s="80" t="s">
        <v>21</v>
      </c>
      <c r="AJ39" s="17" t="s">
        <v>53</v>
      </c>
      <c r="AK39" s="63">
        <v>1.73</v>
      </c>
    </row>
    <row r="40" spans="1:37" s="40" customFormat="1" x14ac:dyDescent="0.3">
      <c r="AD40" s="71"/>
      <c r="AE40" s="71"/>
      <c r="AF40" s="71"/>
      <c r="AG40" s="71"/>
      <c r="AH40" s="403"/>
      <c r="AI40" s="80"/>
      <c r="AJ40" s="40" t="s">
        <v>52</v>
      </c>
      <c r="AK40" s="63">
        <v>1.83</v>
      </c>
    </row>
    <row r="41" spans="1:37" s="41" customFormat="1" ht="15.95" customHeight="1" x14ac:dyDescent="0.25">
      <c r="A41" s="41">
        <f ca="1">RAND()</f>
        <v>0.57109132604865653</v>
      </c>
      <c r="B41" s="93">
        <v>1</v>
      </c>
      <c r="C41" s="382" t="str">
        <f>VLOOKUP(G41,Уч!$C$2:$L$1101,2,FALSE)</f>
        <v>Несговоров Василий</v>
      </c>
      <c r="D41" s="407">
        <f>VLOOKUP(G41,Уч!$C$2:$L$1101,3,FALSE)</f>
        <v>32633</v>
      </c>
      <c r="E41" s="94" t="str">
        <f>VLOOKUP(G41,Уч!$C$2:$L$1101,5,FALSE)</f>
        <v>Москва</v>
      </c>
      <c r="F41" s="94" t="str">
        <f>VLOOKUP(G41,Уч!$C$2:$L$1101,6,FALSE)</f>
        <v>СДЮШОР ЦСКА</v>
      </c>
      <c r="G41" s="140">
        <v>236</v>
      </c>
      <c r="H41" s="408" t="s">
        <v>757</v>
      </c>
      <c r="I41" s="408"/>
      <c r="J41" s="408"/>
      <c r="K41" s="408" t="s">
        <v>756</v>
      </c>
      <c r="L41" s="408" t="s">
        <v>757</v>
      </c>
      <c r="M41" s="408"/>
      <c r="N41" s="408" t="s">
        <v>756</v>
      </c>
      <c r="O41" s="408" t="s">
        <v>756</v>
      </c>
      <c r="P41" s="408" t="s">
        <v>756</v>
      </c>
      <c r="Q41" s="408"/>
      <c r="R41" s="408"/>
      <c r="S41" s="408"/>
      <c r="T41" s="408"/>
      <c r="U41" s="408"/>
      <c r="V41" s="408"/>
      <c r="W41" s="408"/>
      <c r="X41" s="408"/>
      <c r="Y41" s="408"/>
      <c r="Z41" s="408"/>
      <c r="AA41" s="408"/>
      <c r="AB41" s="408"/>
      <c r="AC41" s="409">
        <f>AI41/100</f>
        <v>2.1800000000000002</v>
      </c>
      <c r="AD41" s="388"/>
      <c r="AE41" s="388"/>
      <c r="AF41" s="400"/>
      <c r="AG41" s="316" t="str">
        <f>LOOKUP(AC41,$AK$5:$AK$15,$AJ$5:$AJ$15)</f>
        <v>мс</v>
      </c>
      <c r="AH41" s="417" t="str">
        <f>VLOOKUP(G41,Уч!$C$2:$L$1101,9,FALSE)</f>
        <v>Фетисов А.И.</v>
      </c>
      <c r="AI41" s="81">
        <v>218</v>
      </c>
      <c r="AJ41" s="42"/>
    </row>
    <row r="42" spans="1:37" s="41" customFormat="1" ht="15.95" customHeight="1" x14ac:dyDescent="0.25">
      <c r="A42" s="41">
        <f ca="1">RAND()</f>
        <v>0.22034457311930733</v>
      </c>
      <c r="B42" s="93">
        <v>2</v>
      </c>
      <c r="C42" s="382" t="str">
        <f>VLOOKUP(G42,Уч!$C$2:$L$1101,2,FALSE)</f>
        <v>Топорков Иван</v>
      </c>
      <c r="D42" s="407">
        <f>VLOOKUP(G42,Уч!$C$2:$L$1101,3,FALSE)</f>
        <v>33970</v>
      </c>
      <c r="E42" s="94" t="str">
        <f>VLOOKUP(G42,Уч!$C$2:$L$1101,5,FALSE)</f>
        <v>Москва</v>
      </c>
      <c r="F42" s="94" t="str">
        <f>VLOOKUP(G42,Уч!$C$2:$L$1101,6,FALSE)</f>
        <v>Ю.М.-Знаменские</v>
      </c>
      <c r="G42" s="140">
        <v>241</v>
      </c>
      <c r="H42" s="408" t="s">
        <v>757</v>
      </c>
      <c r="I42" s="408"/>
      <c r="J42" s="408"/>
      <c r="K42" s="408" t="s">
        <v>756</v>
      </c>
      <c r="L42" s="408" t="s">
        <v>756</v>
      </c>
      <c r="M42" s="408" t="s">
        <v>756</v>
      </c>
      <c r="N42" s="408"/>
      <c r="O42" s="408"/>
      <c r="P42" s="408"/>
      <c r="Q42" s="408"/>
      <c r="R42" s="408"/>
      <c r="S42" s="408"/>
      <c r="T42" s="408"/>
      <c r="U42" s="408"/>
      <c r="V42" s="408"/>
      <c r="W42" s="408"/>
      <c r="X42" s="408"/>
      <c r="Y42" s="408"/>
      <c r="Z42" s="408"/>
      <c r="AA42" s="408"/>
      <c r="AB42" s="408"/>
      <c r="AC42" s="409">
        <f>AI42/100</f>
        <v>2.15</v>
      </c>
      <c r="AD42" s="388"/>
      <c r="AE42" s="388"/>
      <c r="AF42" s="400"/>
      <c r="AG42" s="316" t="str">
        <f>LOOKUP(AC42,$AK$5:$AK$15,$AJ$5:$AJ$15)</f>
        <v>мс</v>
      </c>
      <c r="AH42" s="417" t="str">
        <f>VLOOKUP(G42,Уч!$C$2:$L$1101,9,FALSE)</f>
        <v>Воронин В.Н.</v>
      </c>
      <c r="AI42" s="81">
        <v>215</v>
      </c>
      <c r="AJ42" s="42"/>
    </row>
    <row r="43" spans="1:37" s="41" customFormat="1" ht="15.95" customHeight="1" x14ac:dyDescent="0.25">
      <c r="A43" s="41">
        <f ca="1">RAND()</f>
        <v>0.59793859379726688</v>
      </c>
      <c r="B43" s="93">
        <v>3</v>
      </c>
      <c r="C43" s="382" t="str">
        <f>VLOOKUP(G43,Уч!$C$2:$L$1101,2,FALSE)</f>
        <v>Поздняков Семен</v>
      </c>
      <c r="D43" s="407">
        <f>VLOOKUP(G43,Уч!$C$2:$L$1101,3,FALSE)</f>
        <v>33936</v>
      </c>
      <c r="E43" s="94" t="str">
        <f>VLOOKUP(G43,Уч!$C$2:$L$1101,5,FALSE)</f>
        <v>Москва</v>
      </c>
      <c r="F43" s="94" t="str">
        <f>VLOOKUP(G43,Уч!$C$2:$L$1101,6,FALSE)</f>
        <v>ЦСП по л/а</v>
      </c>
      <c r="G43" s="140">
        <v>238</v>
      </c>
      <c r="H43" s="408" t="s">
        <v>756</v>
      </c>
      <c r="I43" s="408" t="s">
        <v>756</v>
      </c>
      <c r="J43" s="408" t="s">
        <v>756</v>
      </c>
      <c r="K43" s="408"/>
      <c r="L43" s="408"/>
      <c r="M43" s="408"/>
      <c r="N43" s="408"/>
      <c r="O43" s="408"/>
      <c r="P43" s="408"/>
      <c r="Q43" s="408"/>
      <c r="R43" s="408"/>
      <c r="S43" s="408"/>
      <c r="T43" s="408"/>
      <c r="U43" s="408"/>
      <c r="V43" s="408"/>
      <c r="W43" s="408"/>
      <c r="X43" s="408"/>
      <c r="Y43" s="408"/>
      <c r="Z43" s="408"/>
      <c r="AA43" s="408"/>
      <c r="AB43" s="408"/>
      <c r="AC43" s="409">
        <f>AI43/100</f>
        <v>2.12</v>
      </c>
      <c r="AD43" s="388"/>
      <c r="AE43" s="388"/>
      <c r="AF43" s="400"/>
      <c r="AG43" s="316" t="str">
        <f>LOOKUP(AC43,$AK$5:$AK$15,$AJ$5:$AJ$15)</f>
        <v>кмс</v>
      </c>
      <c r="AH43" s="417" t="str">
        <f>VLOOKUP(G43,Уч!$C$2:$L$1101,9,FALSE)</f>
        <v>Воронины Д.Ю., В.Н., Морозов Г.Г.</v>
      </c>
      <c r="AI43" s="81">
        <v>212</v>
      </c>
      <c r="AJ43" s="42"/>
    </row>
    <row r="44" spans="1:37" s="41" customFormat="1" ht="15.95" customHeight="1" x14ac:dyDescent="0.25">
      <c r="A44" s="41">
        <f ca="1">RAND()</f>
        <v>6.5101620294618523E-2</v>
      </c>
      <c r="B44" s="93" t="s">
        <v>673</v>
      </c>
      <c r="C44" s="382" t="str">
        <f>VLOOKUP(G44,Уч!$C$2:$L$1101,2,FALSE)</f>
        <v>Патраков Андрей</v>
      </c>
      <c r="D44" s="407">
        <f>VLOOKUP(G44,Уч!$C$2:$L$1101,3,FALSE)</f>
        <v>32819</v>
      </c>
      <c r="E44" s="94" t="str">
        <f>VLOOKUP(G44,Уч!$C$2:$L$1101,5,FALSE)</f>
        <v>Москва</v>
      </c>
      <c r="F44" s="94" t="str">
        <f>VLOOKUP(G44,Уч!$C$2:$L$1101,6,FALSE)</f>
        <v>МГФСО</v>
      </c>
      <c r="G44" s="140">
        <v>237</v>
      </c>
      <c r="H44" s="408" t="s">
        <v>757</v>
      </c>
      <c r="I44" s="408"/>
      <c r="J44" s="408"/>
      <c r="K44" s="408" t="s">
        <v>756</v>
      </c>
      <c r="L44" s="408" t="s">
        <v>756</v>
      </c>
      <c r="M44" s="408" t="s">
        <v>757</v>
      </c>
      <c r="N44" s="408" t="s">
        <v>757</v>
      </c>
      <c r="O44" s="408"/>
      <c r="P44" s="408"/>
      <c r="Q44" s="408" t="s">
        <v>756</v>
      </c>
      <c r="R44" s="408" t="s">
        <v>756</v>
      </c>
      <c r="S44" s="408" t="s">
        <v>756</v>
      </c>
      <c r="T44" s="408"/>
      <c r="U44" s="408"/>
      <c r="V44" s="408"/>
      <c r="W44" s="408"/>
      <c r="X44" s="408"/>
      <c r="Y44" s="408"/>
      <c r="Z44" s="408"/>
      <c r="AA44" s="408"/>
      <c r="AB44" s="408"/>
      <c r="AC44" s="409">
        <f>AI44/100</f>
        <v>2.21</v>
      </c>
      <c r="AD44" s="388"/>
      <c r="AE44" s="388"/>
      <c r="AF44" s="400"/>
      <c r="AG44" s="316" t="str">
        <f>LOOKUP(AC44,$AK$5:$AK$15,$AJ$5:$AJ$15)</f>
        <v>мс</v>
      </c>
      <c r="AH44" s="417" t="str">
        <f>VLOOKUP(G44,Уч!$C$2:$L$1101,9,FALSE)</f>
        <v>Бурт А.С.Абросимов В.И.</v>
      </c>
      <c r="AI44" s="81">
        <v>221</v>
      </c>
      <c r="AJ44" s="42"/>
    </row>
    <row r="45" spans="1:37" s="41" customFormat="1" ht="15.95" customHeight="1" x14ac:dyDescent="0.25">
      <c r="A45" s="41">
        <f ca="1">RAND()</f>
        <v>0.81974932646866494</v>
      </c>
      <c r="B45" s="93" t="s">
        <v>673</v>
      </c>
      <c r="C45" s="48" t="str">
        <f>VLOOKUP(G45,Уч!$C$2:$L$1101,2,FALSE)</f>
        <v>Дергачев Юрий</v>
      </c>
      <c r="D45" s="407">
        <f>VLOOKUP(G45,Уч!$C$2:$L$1101,3,FALSE)</f>
        <v>34660</v>
      </c>
      <c r="E45" s="413" t="str">
        <f>VLOOKUP(G45,Уч!$C$2:$L$1101,5,FALSE)</f>
        <v>Карелия</v>
      </c>
      <c r="F45" s="413">
        <f>VLOOKUP(G45,Уч!$C$2:$L$1101,6,FALSE)</f>
        <v>0</v>
      </c>
      <c r="G45" s="416">
        <v>578</v>
      </c>
      <c r="H45" s="408" t="s">
        <v>757</v>
      </c>
      <c r="I45" s="408"/>
      <c r="J45" s="408"/>
      <c r="K45" s="408" t="s">
        <v>756</v>
      </c>
      <c r="L45" s="408" t="s">
        <v>756</v>
      </c>
      <c r="M45" s="408" t="s">
        <v>757</v>
      </c>
      <c r="N45" s="408" t="s">
        <v>756</v>
      </c>
      <c r="O45" s="408" t="s">
        <v>757</v>
      </c>
      <c r="P45" s="408"/>
      <c r="Q45" s="408" t="s">
        <v>756</v>
      </c>
      <c r="R45" s="408" t="s">
        <v>756</v>
      </c>
      <c r="S45" s="408" t="s">
        <v>756</v>
      </c>
      <c r="T45" s="408"/>
      <c r="U45" s="408"/>
      <c r="V45" s="408"/>
      <c r="W45" s="408"/>
      <c r="X45" s="408"/>
      <c r="Y45" s="408"/>
      <c r="Z45" s="408"/>
      <c r="AA45" s="408"/>
      <c r="AB45" s="408"/>
      <c r="AC45" s="409">
        <f>AI45/100</f>
        <v>2.21</v>
      </c>
      <c r="AD45" s="388"/>
      <c r="AE45" s="388"/>
      <c r="AF45" s="400"/>
      <c r="AG45" s="316" t="str">
        <f>LOOKUP(AC45,$AK$5:$AK$15,$AJ$5:$AJ$15)</f>
        <v>мс</v>
      </c>
      <c r="AH45" s="417" t="str">
        <f>VLOOKUP(G45,Уч!$C$2:$L$1101,9,FALSE)</f>
        <v>Орлов В.В.</v>
      </c>
      <c r="AI45" s="81">
        <v>221</v>
      </c>
      <c r="AJ45" s="42"/>
    </row>
    <row r="46" spans="1:37" s="41" customFormat="1" x14ac:dyDescent="0.3">
      <c r="H46" s="42"/>
      <c r="I46" s="42"/>
      <c r="J46" s="42"/>
      <c r="K46" s="42"/>
      <c r="T46" s="42"/>
      <c r="U46" s="42"/>
      <c r="V46" s="42"/>
      <c r="W46" s="42"/>
      <c r="X46" s="42"/>
      <c r="Y46" s="42"/>
      <c r="Z46" s="42"/>
      <c r="AH46" s="79"/>
      <c r="AI46" s="82"/>
    </row>
    <row r="47" spans="1:37" s="41" customFormat="1" x14ac:dyDescent="0.3">
      <c r="H47" s="42"/>
      <c r="I47" s="42"/>
      <c r="J47" s="42"/>
      <c r="K47" s="42"/>
      <c r="T47" s="42"/>
      <c r="U47" s="42"/>
      <c r="V47" s="42"/>
      <c r="W47" s="42"/>
      <c r="X47" s="42"/>
      <c r="Y47" s="42"/>
      <c r="Z47" s="42"/>
      <c r="AH47" s="79"/>
      <c r="AI47" s="82"/>
    </row>
    <row r="48" spans="1:37" x14ac:dyDescent="0.3">
      <c r="B48" s="41"/>
      <c r="C48" s="41"/>
      <c r="D48" s="41"/>
      <c r="E48" s="41"/>
      <c r="F48" s="41"/>
      <c r="G48" s="41"/>
      <c r="H48" s="42"/>
      <c r="I48" s="42"/>
      <c r="J48" s="42"/>
      <c r="K48" s="42"/>
      <c r="L48" s="41"/>
      <c r="M48" s="41"/>
      <c r="N48" s="41"/>
      <c r="O48" s="41"/>
      <c r="P48" s="41"/>
      <c r="Q48" s="41"/>
      <c r="R48" s="41"/>
      <c r="S48" s="41"/>
      <c r="T48" s="42"/>
      <c r="U48" s="42"/>
      <c r="V48" s="42"/>
      <c r="W48" s="42"/>
      <c r="X48" s="42"/>
      <c r="Y48" s="42"/>
      <c r="Z48" s="42"/>
      <c r="AA48" s="41"/>
      <c r="AB48" s="41"/>
      <c r="AC48" s="41"/>
      <c r="AD48" s="41"/>
      <c r="AE48" s="41"/>
      <c r="AF48" s="41"/>
      <c r="AG48" s="41"/>
      <c r="AH48" s="79"/>
    </row>
    <row r="49" spans="2:34" x14ac:dyDescent="0.3">
      <c r="B49" s="41"/>
      <c r="C49" s="41"/>
      <c r="D49" s="41"/>
      <c r="E49" s="41"/>
      <c r="F49" s="41"/>
      <c r="G49" s="41"/>
      <c r="H49" s="42"/>
      <c r="I49" s="42"/>
      <c r="J49" s="42"/>
      <c r="K49" s="42"/>
      <c r="L49" s="41"/>
      <c r="M49" s="41"/>
      <c r="N49" s="41"/>
      <c r="O49" s="41"/>
      <c r="P49" s="41"/>
      <c r="Q49" s="41"/>
      <c r="R49" s="41"/>
      <c r="S49" s="41"/>
      <c r="T49" s="42"/>
      <c r="U49" s="42"/>
      <c r="V49" s="42"/>
      <c r="W49" s="42"/>
      <c r="X49" s="42"/>
      <c r="Y49" s="42"/>
      <c r="Z49" s="42"/>
      <c r="AA49" s="41"/>
      <c r="AB49" s="41"/>
      <c r="AC49" s="41"/>
      <c r="AD49" s="41"/>
      <c r="AE49" s="41"/>
      <c r="AF49" s="41"/>
      <c r="AG49" s="41"/>
      <c r="AH49" s="79"/>
    </row>
    <row r="50" spans="2:34" x14ac:dyDescent="0.3">
      <c r="B50" s="41"/>
      <c r="C50" s="41"/>
      <c r="D50" s="41"/>
      <c r="E50" s="41"/>
      <c r="F50" s="41"/>
      <c r="G50" s="41"/>
      <c r="H50" s="42"/>
      <c r="I50" s="42"/>
      <c r="J50" s="42"/>
      <c r="K50" s="42"/>
      <c r="L50" s="41"/>
      <c r="M50" s="41"/>
      <c r="N50" s="41"/>
      <c r="O50" s="41"/>
      <c r="P50" s="41"/>
      <c r="Q50" s="41"/>
      <c r="R50" s="41"/>
      <c r="S50" s="41"/>
      <c r="T50" s="42"/>
      <c r="U50" s="42"/>
      <c r="V50" s="42"/>
      <c r="W50" s="42"/>
      <c r="X50" s="42"/>
      <c r="Y50" s="42"/>
      <c r="Z50" s="42"/>
      <c r="AA50" s="41"/>
      <c r="AB50" s="41"/>
      <c r="AC50" s="41"/>
      <c r="AD50" s="41"/>
      <c r="AE50" s="41"/>
      <c r="AF50" s="41"/>
      <c r="AG50" s="41"/>
      <c r="AH50" s="79"/>
    </row>
    <row r="51" spans="2:34" x14ac:dyDescent="0.3">
      <c r="B51" s="41"/>
      <c r="C51" s="41"/>
      <c r="D51" s="41"/>
      <c r="E51" s="41"/>
      <c r="F51" s="41"/>
      <c r="G51" s="41"/>
      <c r="H51" s="42"/>
      <c r="I51" s="42"/>
      <c r="J51" s="42"/>
      <c r="K51" s="42"/>
      <c r="L51" s="41"/>
      <c r="M51" s="41"/>
      <c r="N51" s="41"/>
      <c r="O51" s="41"/>
      <c r="P51" s="41"/>
      <c r="Q51" s="41"/>
      <c r="R51" s="41"/>
      <c r="S51" s="41"/>
      <c r="T51" s="42"/>
      <c r="U51" s="42"/>
      <c r="V51" s="42"/>
      <c r="W51" s="42"/>
      <c r="X51" s="42"/>
      <c r="Y51" s="42"/>
      <c r="Z51" s="42"/>
      <c r="AA51" s="41"/>
      <c r="AB51" s="41"/>
      <c r="AC51" s="41"/>
      <c r="AD51" s="41"/>
      <c r="AE51" s="41"/>
      <c r="AF51" s="41"/>
      <c r="AG51" s="41"/>
      <c r="AH51" s="79"/>
    </row>
    <row r="52" spans="2:34" x14ac:dyDescent="0.3">
      <c r="B52" s="41"/>
      <c r="C52" s="41"/>
      <c r="D52" s="41"/>
      <c r="E52" s="41"/>
      <c r="F52" s="41"/>
      <c r="G52" s="41"/>
      <c r="H52" s="42"/>
      <c r="I52" s="42"/>
      <c r="J52" s="42"/>
      <c r="K52" s="42"/>
      <c r="L52" s="41"/>
      <c r="M52" s="41"/>
      <c r="N52" s="41"/>
      <c r="O52" s="41"/>
      <c r="P52" s="41"/>
      <c r="Q52" s="41"/>
      <c r="R52" s="41"/>
      <c r="S52" s="41"/>
      <c r="T52" s="42"/>
      <c r="U52" s="42"/>
      <c r="V52" s="42"/>
      <c r="W52" s="42"/>
      <c r="X52" s="42"/>
      <c r="Y52" s="42"/>
      <c r="Z52" s="42"/>
      <c r="AA52" s="41"/>
      <c r="AB52" s="41"/>
      <c r="AC52" s="41"/>
      <c r="AD52" s="41"/>
      <c r="AE52" s="41"/>
      <c r="AF52" s="41"/>
      <c r="AG52" s="41"/>
      <c r="AH52" s="79"/>
    </row>
    <row r="53" spans="2:34" x14ac:dyDescent="0.3">
      <c r="B53" s="41"/>
      <c r="C53" s="41"/>
      <c r="D53" s="41"/>
      <c r="E53" s="41"/>
      <c r="F53" s="41"/>
      <c r="G53" s="41"/>
      <c r="H53" s="42"/>
      <c r="I53" s="42"/>
      <c r="J53" s="42"/>
      <c r="K53" s="42"/>
      <c r="L53" s="41"/>
      <c r="M53" s="41"/>
      <c r="N53" s="41"/>
      <c r="O53" s="41"/>
      <c r="P53" s="41"/>
      <c r="Q53" s="41"/>
      <c r="R53" s="41"/>
      <c r="S53" s="41"/>
      <c r="T53" s="42"/>
      <c r="U53" s="42"/>
      <c r="V53" s="42"/>
      <c r="W53" s="42"/>
      <c r="X53" s="42"/>
      <c r="Y53" s="42"/>
      <c r="Z53" s="42"/>
      <c r="AA53" s="41"/>
      <c r="AB53" s="41"/>
      <c r="AC53" s="41"/>
      <c r="AD53" s="41"/>
      <c r="AE53" s="41"/>
      <c r="AF53" s="41"/>
      <c r="AG53" s="41"/>
      <c r="AH53" s="79"/>
    </row>
    <row r="54" spans="2:34" x14ac:dyDescent="0.3">
      <c r="B54" s="41"/>
      <c r="C54" s="41"/>
      <c r="D54" s="41"/>
      <c r="E54" s="41"/>
      <c r="F54" s="41"/>
      <c r="G54" s="41"/>
      <c r="H54" s="42"/>
      <c r="I54" s="42"/>
      <c r="J54" s="42"/>
      <c r="K54" s="42"/>
      <c r="L54" s="41"/>
      <c r="M54" s="41"/>
      <c r="N54" s="41"/>
      <c r="O54" s="41"/>
      <c r="P54" s="41"/>
      <c r="Q54" s="41"/>
      <c r="R54" s="41"/>
      <c r="S54" s="41"/>
      <c r="T54" s="42"/>
      <c r="U54" s="42"/>
      <c r="V54" s="42"/>
      <c r="W54" s="42"/>
      <c r="X54" s="42"/>
      <c r="Y54" s="42"/>
      <c r="Z54" s="42"/>
      <c r="AA54" s="41"/>
      <c r="AB54" s="41"/>
      <c r="AC54" s="41"/>
      <c r="AD54" s="41"/>
      <c r="AE54" s="41"/>
      <c r="AF54" s="41"/>
      <c r="AG54" s="41"/>
      <c r="AH54" s="79"/>
    </row>
    <row r="55" spans="2:34" x14ac:dyDescent="0.3">
      <c r="B55" s="41"/>
      <c r="C55" s="41"/>
      <c r="D55" s="41"/>
      <c r="E55" s="41"/>
      <c r="F55" s="41"/>
      <c r="G55" s="41"/>
      <c r="H55" s="42"/>
      <c r="I55" s="42"/>
      <c r="J55" s="42"/>
      <c r="K55" s="42"/>
      <c r="L55" s="41"/>
      <c r="M55" s="41"/>
      <c r="N55" s="41"/>
      <c r="O55" s="41"/>
      <c r="P55" s="41"/>
      <c r="Q55" s="41"/>
      <c r="R55" s="41"/>
      <c r="S55" s="41"/>
      <c r="T55" s="42"/>
      <c r="U55" s="42"/>
      <c r="V55" s="42"/>
      <c r="W55" s="42"/>
      <c r="X55" s="42"/>
      <c r="Y55" s="42"/>
      <c r="Z55" s="42"/>
      <c r="AA55" s="41"/>
      <c r="AB55" s="41"/>
      <c r="AC55" s="41"/>
      <c r="AD55" s="41"/>
      <c r="AE55" s="41"/>
      <c r="AF55" s="41"/>
      <c r="AG55" s="41"/>
      <c r="AH55" s="79"/>
    </row>
    <row r="56" spans="2:34" x14ac:dyDescent="0.3">
      <c r="B56" s="41"/>
      <c r="C56" s="41"/>
      <c r="D56" s="41"/>
      <c r="E56" s="41"/>
      <c r="F56" s="41"/>
      <c r="G56" s="41"/>
      <c r="H56" s="42"/>
      <c r="I56" s="42"/>
      <c r="J56" s="42"/>
      <c r="K56" s="42"/>
      <c r="L56" s="41"/>
      <c r="M56" s="41"/>
      <c r="N56" s="41"/>
      <c r="O56" s="41"/>
      <c r="P56" s="41"/>
      <c r="Q56" s="41"/>
      <c r="R56" s="41"/>
      <c r="S56" s="41"/>
      <c r="T56" s="42"/>
      <c r="U56" s="42"/>
      <c r="V56" s="42"/>
      <c r="W56" s="42"/>
      <c r="X56" s="42"/>
      <c r="Y56" s="42"/>
      <c r="Z56" s="42"/>
      <c r="AA56" s="41"/>
      <c r="AB56" s="41"/>
      <c r="AC56" s="41"/>
      <c r="AD56" s="41"/>
      <c r="AE56" s="41"/>
      <c r="AF56" s="41"/>
      <c r="AG56" s="41"/>
      <c r="AH56" s="79"/>
    </row>
    <row r="57" spans="2:34" x14ac:dyDescent="0.3">
      <c r="B57" s="41"/>
      <c r="C57" s="41"/>
      <c r="D57" s="41"/>
      <c r="E57" s="41"/>
      <c r="F57" s="41"/>
      <c r="G57" s="41"/>
      <c r="H57" s="42"/>
      <c r="I57" s="42"/>
      <c r="J57" s="42"/>
      <c r="K57" s="42"/>
      <c r="L57" s="41"/>
      <c r="M57" s="41"/>
      <c r="N57" s="41"/>
      <c r="O57" s="41"/>
      <c r="P57" s="41"/>
      <c r="Q57" s="41"/>
      <c r="R57" s="41"/>
      <c r="S57" s="41"/>
      <c r="T57" s="42"/>
      <c r="U57" s="42"/>
      <c r="V57" s="42"/>
      <c r="W57" s="42"/>
      <c r="X57" s="42"/>
      <c r="Y57" s="42"/>
      <c r="Z57" s="42"/>
      <c r="AA57" s="41"/>
      <c r="AB57" s="41"/>
      <c r="AC57" s="41"/>
      <c r="AD57" s="41"/>
      <c r="AE57" s="41"/>
      <c r="AF57" s="41"/>
      <c r="AG57" s="41"/>
      <c r="AH57" s="79"/>
    </row>
    <row r="58" spans="2:34" x14ac:dyDescent="0.3">
      <c r="B58" s="41"/>
      <c r="C58" s="41"/>
      <c r="D58" s="41"/>
      <c r="E58" s="41"/>
      <c r="F58" s="41"/>
      <c r="G58" s="41"/>
      <c r="H58" s="42"/>
      <c r="I58" s="42"/>
      <c r="J58" s="42"/>
      <c r="K58" s="42"/>
      <c r="L58" s="41"/>
      <c r="M58" s="41"/>
      <c r="N58" s="41"/>
      <c r="O58" s="41"/>
      <c r="P58" s="41"/>
      <c r="Q58" s="41"/>
      <c r="R58" s="41"/>
      <c r="S58" s="41"/>
      <c r="T58" s="42"/>
      <c r="U58" s="42"/>
      <c r="V58" s="42"/>
      <c r="W58" s="42"/>
      <c r="X58" s="42"/>
      <c r="Y58" s="42"/>
      <c r="Z58" s="42"/>
      <c r="AA58" s="41"/>
      <c r="AB58" s="41"/>
      <c r="AC58" s="41"/>
      <c r="AD58" s="41"/>
      <c r="AE58" s="41"/>
      <c r="AF58" s="41"/>
      <c r="AG58" s="41"/>
      <c r="AH58" s="79"/>
    </row>
    <row r="59" spans="2:34" x14ac:dyDescent="0.3">
      <c r="B59" s="41"/>
      <c r="C59" s="41"/>
      <c r="D59" s="41"/>
      <c r="E59" s="41"/>
      <c r="F59" s="41"/>
      <c r="G59" s="41"/>
      <c r="H59" s="42"/>
      <c r="I59" s="42"/>
      <c r="J59" s="42"/>
      <c r="K59" s="42"/>
      <c r="L59" s="41"/>
      <c r="M59" s="41"/>
      <c r="N59" s="41"/>
      <c r="O59" s="41"/>
      <c r="P59" s="41"/>
      <c r="Q59" s="41"/>
      <c r="R59" s="41"/>
      <c r="S59" s="41"/>
      <c r="T59" s="42"/>
      <c r="U59" s="42"/>
      <c r="V59" s="42"/>
      <c r="W59" s="42"/>
      <c r="X59" s="42"/>
      <c r="Y59" s="42"/>
      <c r="Z59" s="42"/>
      <c r="AA59" s="41"/>
      <c r="AB59" s="41"/>
      <c r="AC59" s="41"/>
      <c r="AD59" s="41"/>
      <c r="AE59" s="41"/>
      <c r="AF59" s="41"/>
      <c r="AG59" s="41"/>
      <c r="AH59" s="79"/>
    </row>
    <row r="60" spans="2:34" x14ac:dyDescent="0.3">
      <c r="B60" s="41"/>
      <c r="C60" s="41"/>
      <c r="D60" s="41"/>
      <c r="E60" s="41"/>
      <c r="F60" s="41"/>
      <c r="G60" s="41"/>
      <c r="H60" s="42"/>
      <c r="I60" s="42"/>
      <c r="J60" s="42"/>
      <c r="K60" s="42"/>
      <c r="L60" s="41"/>
      <c r="M60" s="41"/>
      <c r="N60" s="41"/>
      <c r="O60" s="41"/>
      <c r="P60" s="41"/>
      <c r="Q60" s="41"/>
      <c r="R60" s="41"/>
      <c r="S60" s="41"/>
      <c r="T60" s="42"/>
      <c r="U60" s="42"/>
      <c r="V60" s="42"/>
      <c r="W60" s="42"/>
      <c r="X60" s="42"/>
      <c r="Y60" s="42"/>
      <c r="Z60" s="42"/>
      <c r="AA60" s="41"/>
      <c r="AB60" s="41"/>
      <c r="AC60" s="41"/>
      <c r="AD60" s="41"/>
      <c r="AE60" s="41"/>
      <c r="AF60" s="41"/>
      <c r="AG60" s="41"/>
      <c r="AH60" s="79"/>
    </row>
    <row r="61" spans="2:34" x14ac:dyDescent="0.3">
      <c r="B61" s="41"/>
      <c r="C61" s="41"/>
      <c r="D61" s="41"/>
      <c r="E61" s="41"/>
      <c r="F61" s="41"/>
      <c r="G61" s="41"/>
      <c r="H61" s="42"/>
      <c r="I61" s="42"/>
      <c r="J61" s="42"/>
      <c r="K61" s="42"/>
      <c r="L61" s="41"/>
      <c r="M61" s="41"/>
      <c r="N61" s="41"/>
      <c r="O61" s="41"/>
      <c r="P61" s="41"/>
      <c r="Q61" s="41"/>
      <c r="R61" s="41"/>
      <c r="S61" s="41"/>
      <c r="T61" s="42"/>
      <c r="U61" s="42"/>
      <c r="V61" s="42"/>
      <c r="W61" s="42"/>
      <c r="X61" s="42"/>
      <c r="Y61" s="42"/>
      <c r="Z61" s="42"/>
      <c r="AA61" s="41"/>
      <c r="AB61" s="41"/>
      <c r="AC61" s="41"/>
      <c r="AD61" s="41"/>
      <c r="AE61" s="41"/>
      <c r="AF61" s="41"/>
      <c r="AG61" s="41"/>
      <c r="AH61" s="79"/>
    </row>
    <row r="62" spans="2:34" x14ac:dyDescent="0.3">
      <c r="B62" s="41"/>
      <c r="C62" s="41"/>
      <c r="D62" s="41"/>
      <c r="E62" s="41"/>
      <c r="F62" s="41"/>
      <c r="G62" s="41"/>
      <c r="H62" s="42"/>
      <c r="I62" s="42"/>
      <c r="J62" s="42"/>
      <c r="K62" s="42"/>
      <c r="L62" s="41"/>
      <c r="M62" s="41"/>
      <c r="N62" s="41"/>
      <c r="O62" s="41"/>
      <c r="P62" s="41"/>
      <c r="Q62" s="41"/>
      <c r="R62" s="41"/>
      <c r="S62" s="41"/>
      <c r="T62" s="42"/>
      <c r="U62" s="42"/>
      <c r="V62" s="42"/>
      <c r="W62" s="42"/>
      <c r="X62" s="42"/>
      <c r="Y62" s="42"/>
      <c r="Z62" s="42"/>
      <c r="AA62" s="41"/>
      <c r="AB62" s="41"/>
      <c r="AC62" s="41"/>
      <c r="AD62" s="41"/>
      <c r="AE62" s="41"/>
      <c r="AF62" s="41"/>
      <c r="AG62" s="41"/>
      <c r="AH62" s="79"/>
    </row>
    <row r="63" spans="2:34" x14ac:dyDescent="0.3">
      <c r="B63" s="41"/>
      <c r="C63" s="41"/>
      <c r="D63" s="41"/>
      <c r="E63" s="41"/>
      <c r="F63" s="41"/>
      <c r="G63" s="41"/>
      <c r="H63" s="42"/>
      <c r="I63" s="42"/>
      <c r="J63" s="42"/>
      <c r="K63" s="42"/>
      <c r="L63" s="41"/>
      <c r="M63" s="41"/>
      <c r="N63" s="41"/>
      <c r="O63" s="41"/>
      <c r="P63" s="41"/>
      <c r="Q63" s="41"/>
      <c r="R63" s="41"/>
      <c r="S63" s="41"/>
      <c r="T63" s="42"/>
      <c r="U63" s="42"/>
      <c r="V63" s="42"/>
      <c r="W63" s="42"/>
      <c r="X63" s="42"/>
      <c r="Y63" s="42"/>
      <c r="Z63" s="42"/>
      <c r="AA63" s="41"/>
      <c r="AB63" s="41"/>
      <c r="AC63" s="41"/>
      <c r="AD63" s="41"/>
      <c r="AE63" s="41"/>
      <c r="AF63" s="41"/>
      <c r="AG63" s="41"/>
      <c r="AH63" s="79"/>
    </row>
    <row r="64" spans="2:34" x14ac:dyDescent="0.3">
      <c r="B64" s="41"/>
      <c r="C64" s="41"/>
      <c r="D64" s="41"/>
      <c r="E64" s="41"/>
      <c r="F64" s="41"/>
      <c r="G64" s="41"/>
      <c r="H64" s="42"/>
      <c r="I64" s="42"/>
      <c r="J64" s="42"/>
      <c r="K64" s="42"/>
      <c r="L64" s="41"/>
      <c r="M64" s="41"/>
      <c r="N64" s="41"/>
      <c r="O64" s="41"/>
      <c r="P64" s="41"/>
      <c r="Q64" s="41"/>
      <c r="R64" s="41"/>
      <c r="S64" s="41"/>
      <c r="T64" s="42"/>
      <c r="U64" s="42"/>
      <c r="V64" s="42"/>
      <c r="W64" s="42"/>
      <c r="X64" s="42"/>
      <c r="Y64" s="42"/>
      <c r="Z64" s="42"/>
      <c r="AA64" s="41"/>
      <c r="AB64" s="41"/>
      <c r="AC64" s="41"/>
      <c r="AD64" s="41"/>
      <c r="AE64" s="41"/>
      <c r="AF64" s="41"/>
      <c r="AG64" s="41"/>
      <c r="AH64" s="79"/>
    </row>
    <row r="65" spans="2:34" x14ac:dyDescent="0.3">
      <c r="B65" s="41"/>
      <c r="C65" s="41"/>
      <c r="D65" s="41"/>
      <c r="E65" s="41"/>
      <c r="F65" s="41"/>
      <c r="G65" s="41"/>
      <c r="H65" s="42"/>
      <c r="I65" s="42"/>
      <c r="J65" s="42"/>
      <c r="K65" s="42"/>
      <c r="L65" s="41"/>
      <c r="M65" s="41"/>
      <c r="N65" s="41"/>
      <c r="O65" s="41"/>
      <c r="P65" s="41"/>
      <c r="Q65" s="41"/>
      <c r="R65" s="41"/>
      <c r="S65" s="41"/>
      <c r="T65" s="42"/>
      <c r="U65" s="42"/>
      <c r="V65" s="42"/>
      <c r="W65" s="42"/>
      <c r="X65" s="42"/>
      <c r="Y65" s="42"/>
      <c r="Z65" s="42"/>
      <c r="AA65" s="41"/>
      <c r="AB65" s="41"/>
      <c r="AC65" s="41"/>
      <c r="AD65" s="41"/>
      <c r="AE65" s="41"/>
      <c r="AF65" s="41"/>
      <c r="AG65" s="41"/>
      <c r="AH65" s="79"/>
    </row>
    <row r="66" spans="2:34" x14ac:dyDescent="0.3">
      <c r="B66" s="41"/>
      <c r="C66" s="41"/>
      <c r="D66" s="41"/>
      <c r="E66" s="41"/>
      <c r="F66" s="41"/>
      <c r="G66" s="41"/>
      <c r="H66" s="42"/>
      <c r="I66" s="42"/>
      <c r="J66" s="42"/>
      <c r="K66" s="42"/>
      <c r="L66" s="41"/>
      <c r="M66" s="41"/>
      <c r="N66" s="41"/>
      <c r="O66" s="41"/>
      <c r="P66" s="41"/>
      <c r="Q66" s="41"/>
      <c r="R66" s="41"/>
      <c r="S66" s="41"/>
      <c r="T66" s="42"/>
      <c r="U66" s="42"/>
      <c r="V66" s="42"/>
      <c r="W66" s="42"/>
      <c r="X66" s="42"/>
      <c r="Y66" s="42"/>
      <c r="Z66" s="42"/>
      <c r="AA66" s="41"/>
      <c r="AB66" s="41"/>
      <c r="AC66" s="41"/>
      <c r="AD66" s="41"/>
      <c r="AE66" s="41"/>
      <c r="AF66" s="41"/>
      <c r="AG66" s="41"/>
      <c r="AH66" s="79"/>
    </row>
    <row r="67" spans="2:34" x14ac:dyDescent="0.3">
      <c r="B67" s="41"/>
      <c r="C67" s="41"/>
      <c r="D67" s="41"/>
      <c r="E67" s="41"/>
      <c r="F67" s="41"/>
      <c r="G67" s="41"/>
      <c r="H67" s="42"/>
      <c r="I67" s="42"/>
      <c r="J67" s="42"/>
      <c r="K67" s="42"/>
      <c r="L67" s="41"/>
      <c r="M67" s="41"/>
      <c r="N67" s="41"/>
      <c r="O67" s="41"/>
      <c r="P67" s="41"/>
      <c r="Q67" s="41"/>
      <c r="R67" s="41"/>
      <c r="S67" s="41"/>
      <c r="T67" s="42"/>
      <c r="U67" s="42"/>
      <c r="V67" s="42"/>
      <c r="W67" s="42"/>
      <c r="X67" s="42"/>
      <c r="Y67" s="42"/>
      <c r="Z67" s="42"/>
      <c r="AA67" s="41"/>
      <c r="AB67" s="41"/>
      <c r="AC67" s="41"/>
      <c r="AD67" s="41"/>
      <c r="AE67" s="41"/>
      <c r="AF67" s="41"/>
      <c r="AG67" s="41"/>
      <c r="AH67" s="79"/>
    </row>
    <row r="68" spans="2:34" x14ac:dyDescent="0.3">
      <c r="B68" s="41"/>
      <c r="C68" s="41"/>
      <c r="D68" s="41"/>
      <c r="E68" s="41"/>
      <c r="F68" s="41"/>
      <c r="G68" s="41"/>
      <c r="H68" s="42"/>
      <c r="I68" s="42"/>
      <c r="J68" s="42"/>
      <c r="K68" s="42"/>
      <c r="L68" s="41"/>
      <c r="M68" s="41"/>
      <c r="N68" s="41"/>
      <c r="O68" s="41"/>
      <c r="P68" s="41"/>
      <c r="Q68" s="41"/>
      <c r="R68" s="41"/>
      <c r="S68" s="41"/>
      <c r="T68" s="42"/>
      <c r="U68" s="42"/>
      <c r="V68" s="42"/>
      <c r="W68" s="42"/>
      <c r="X68" s="42"/>
      <c r="Y68" s="42"/>
      <c r="Z68" s="42"/>
      <c r="AA68" s="41"/>
      <c r="AB68" s="41"/>
      <c r="AC68" s="41"/>
      <c r="AD68" s="41"/>
      <c r="AE68" s="41"/>
      <c r="AF68" s="41"/>
      <c r="AG68" s="41"/>
      <c r="AH68" s="79"/>
    </row>
    <row r="69" spans="2:34" x14ac:dyDescent="0.3">
      <c r="B69" s="41"/>
      <c r="C69" s="41"/>
      <c r="D69" s="41"/>
      <c r="E69" s="41"/>
      <c r="F69" s="41"/>
      <c r="G69" s="41"/>
      <c r="H69" s="42"/>
      <c r="I69" s="42"/>
      <c r="J69" s="42"/>
      <c r="K69" s="42"/>
      <c r="L69" s="41"/>
      <c r="M69" s="41"/>
      <c r="N69" s="41"/>
      <c r="O69" s="41"/>
      <c r="P69" s="41"/>
      <c r="Q69" s="41"/>
      <c r="R69" s="41"/>
      <c r="S69" s="41"/>
      <c r="T69" s="42"/>
      <c r="U69" s="42"/>
      <c r="V69" s="42"/>
      <c r="W69" s="42"/>
      <c r="X69" s="42"/>
      <c r="Y69" s="42"/>
      <c r="Z69" s="42"/>
      <c r="AA69" s="41"/>
      <c r="AB69" s="41"/>
      <c r="AC69" s="41"/>
      <c r="AD69" s="41"/>
      <c r="AE69" s="41"/>
      <c r="AF69" s="41"/>
      <c r="AG69" s="41"/>
      <c r="AH69" s="79"/>
    </row>
    <row r="70" spans="2:34" x14ac:dyDescent="0.3">
      <c r="B70" s="41"/>
      <c r="C70" s="41"/>
      <c r="D70" s="41"/>
      <c r="E70" s="41"/>
      <c r="F70" s="41"/>
      <c r="G70" s="41"/>
      <c r="H70" s="42"/>
      <c r="I70" s="42"/>
      <c r="J70" s="42"/>
      <c r="K70" s="42"/>
      <c r="L70" s="41"/>
      <c r="M70" s="41"/>
      <c r="N70" s="41"/>
      <c r="O70" s="41"/>
      <c r="P70" s="41"/>
      <c r="Q70" s="41"/>
      <c r="R70" s="41"/>
      <c r="S70" s="41"/>
      <c r="T70" s="42"/>
      <c r="U70" s="42"/>
      <c r="V70" s="42"/>
      <c r="W70" s="42"/>
      <c r="X70" s="42"/>
      <c r="Y70" s="42"/>
      <c r="Z70" s="42"/>
      <c r="AA70" s="41"/>
      <c r="AB70" s="41"/>
      <c r="AC70" s="41"/>
      <c r="AD70" s="41"/>
      <c r="AE70" s="41"/>
      <c r="AF70" s="41"/>
      <c r="AG70" s="41"/>
      <c r="AH70" s="79"/>
    </row>
    <row r="71" spans="2:34" x14ac:dyDescent="0.3">
      <c r="B71" s="41"/>
      <c r="C71" s="41"/>
      <c r="D71" s="41"/>
      <c r="E71" s="41"/>
      <c r="F71" s="41"/>
      <c r="G71" s="41"/>
      <c r="H71" s="42"/>
      <c r="I71" s="42"/>
      <c r="J71" s="42"/>
      <c r="K71" s="42"/>
      <c r="L71" s="41"/>
      <c r="M71" s="41"/>
      <c r="N71" s="41"/>
      <c r="O71" s="41"/>
      <c r="P71" s="41"/>
      <c r="Q71" s="41"/>
      <c r="R71" s="41"/>
      <c r="S71" s="41"/>
      <c r="T71" s="42"/>
      <c r="U71" s="42"/>
      <c r="V71" s="42"/>
      <c r="W71" s="42"/>
      <c r="X71" s="42"/>
      <c r="Y71" s="42"/>
      <c r="Z71" s="42"/>
      <c r="AA71" s="41"/>
      <c r="AB71" s="41"/>
      <c r="AC71" s="41"/>
      <c r="AD71" s="41"/>
      <c r="AE71" s="41"/>
      <c r="AF71" s="41"/>
      <c r="AG71" s="41"/>
      <c r="AH71" s="79"/>
    </row>
    <row r="72" spans="2:34" x14ac:dyDescent="0.3">
      <c r="B72" s="41"/>
      <c r="C72" s="41"/>
      <c r="D72" s="41"/>
      <c r="E72" s="41"/>
      <c r="F72" s="41"/>
      <c r="G72" s="41"/>
      <c r="H72" s="42"/>
      <c r="I72" s="42"/>
      <c r="J72" s="42"/>
      <c r="K72" s="42"/>
      <c r="L72" s="41"/>
      <c r="M72" s="41"/>
      <c r="N72" s="41"/>
      <c r="O72" s="41"/>
      <c r="P72" s="41"/>
      <c r="Q72" s="41"/>
      <c r="R72" s="41"/>
      <c r="S72" s="41"/>
      <c r="T72" s="42"/>
      <c r="U72" s="42"/>
      <c r="V72" s="42"/>
      <c r="W72" s="42"/>
      <c r="X72" s="42"/>
      <c r="Y72" s="42"/>
      <c r="Z72" s="42"/>
      <c r="AA72" s="41"/>
      <c r="AB72" s="41"/>
      <c r="AC72" s="41"/>
      <c r="AD72" s="41"/>
      <c r="AE72" s="41"/>
      <c r="AF72" s="41"/>
      <c r="AG72" s="41"/>
      <c r="AH72" s="79"/>
    </row>
  </sheetData>
  <sortState ref="A41:AK45">
    <sortCondition ref="B41:B45"/>
  </sortState>
  <mergeCells count="24">
    <mergeCell ref="W39:Y39"/>
    <mergeCell ref="Z39:AB39"/>
    <mergeCell ref="H39:J39"/>
    <mergeCell ref="K39:M39"/>
    <mergeCell ref="N39:P39"/>
    <mergeCell ref="Q39:S39"/>
    <mergeCell ref="T39:V39"/>
    <mergeCell ref="H7:L7"/>
    <mergeCell ref="H9:K9"/>
    <mergeCell ref="L8:M8"/>
    <mergeCell ref="L9:M9"/>
    <mergeCell ref="H12:J12"/>
    <mergeCell ref="K12:M12"/>
    <mergeCell ref="N12:P12"/>
    <mergeCell ref="Q12:S12"/>
    <mergeCell ref="T12:V12"/>
    <mergeCell ref="W12:Y12"/>
    <mergeCell ref="Z12:AB12"/>
    <mergeCell ref="R7:T7"/>
    <mergeCell ref="R8:T8"/>
    <mergeCell ref="R9:T9"/>
    <mergeCell ref="X7:Z7"/>
    <mergeCell ref="X8:Z8"/>
    <mergeCell ref="X9:Z9"/>
  </mergeCells>
  <phoneticPr fontId="0" type="noConversion"/>
  <printOptions horizontalCentered="1"/>
  <pageMargins left="0.39370078740157483" right="0.39370078740157483" top="0.59055118110236227" bottom="0.59055118110236227" header="0.51181102362204722" footer="0.51181102362204722"/>
  <pageSetup paperSize="9" scale="90" orientation="landscape" horizontalDpi="4294967293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K63"/>
  <sheetViews>
    <sheetView view="pageBreakPreview" topLeftCell="A5" zoomScale="85" zoomScaleSheetLayoutView="85" workbookViewId="0">
      <selection activeCell="A29" sqref="A29:XFD30"/>
    </sheetView>
  </sheetViews>
  <sheetFormatPr defaultRowHeight="12.75" outlineLevelCol="1" x14ac:dyDescent="0.3"/>
  <cols>
    <col min="1" max="1" width="8.5703125" style="15" customWidth="1" outlineLevel="1"/>
    <col min="2" max="2" width="6.42578125" style="15" bestFit="1" customWidth="1"/>
    <col min="3" max="3" width="21.85546875" style="15" customWidth="1"/>
    <col min="4" max="4" width="9.85546875" style="15" customWidth="1" outlineLevel="1"/>
    <col min="5" max="5" width="10" style="15" customWidth="1" outlineLevel="1"/>
    <col min="6" max="6" width="14.5703125" style="15" customWidth="1" outlineLevel="1"/>
    <col min="7" max="7" width="5.85546875" style="15" customWidth="1" outlineLevel="1"/>
    <col min="8" max="11" width="2.42578125" style="17" customWidth="1" outlineLevel="1"/>
    <col min="12" max="19" width="2.42578125" style="15" customWidth="1" outlineLevel="1"/>
    <col min="20" max="26" width="2.42578125" style="17" customWidth="1" outlineLevel="1"/>
    <col min="27" max="28" width="2.42578125" style="15" customWidth="1" outlineLevel="1"/>
    <col min="29" max="29" width="6" style="15" customWidth="1"/>
    <col min="30" max="31" width="3.42578125" style="15" customWidth="1"/>
    <col min="32" max="32" width="5.85546875" style="15" hidden="1" customWidth="1"/>
    <col min="33" max="33" width="5.7109375" style="15" bestFit="1" customWidth="1"/>
    <col min="34" max="34" width="14.42578125" style="18" customWidth="1"/>
    <col min="35" max="35" width="9.28515625" style="35" bestFit="1" customWidth="1" outlineLevel="1"/>
    <col min="36" max="16384" width="9.140625" style="15"/>
  </cols>
  <sheetData>
    <row r="1" spans="1:37" hidden="1" x14ac:dyDescent="0.3">
      <c r="D1" s="17"/>
      <c r="H1" s="15"/>
      <c r="I1" s="15"/>
      <c r="J1" s="15"/>
      <c r="AI1" s="22"/>
    </row>
    <row r="2" spans="1:37" hidden="1" x14ac:dyDescent="0.3">
      <c r="D2" s="17"/>
      <c r="H2" s="15"/>
      <c r="I2" s="15"/>
      <c r="J2" s="15"/>
      <c r="AI2" s="22"/>
    </row>
    <row r="3" spans="1:37" hidden="1" x14ac:dyDescent="0.3">
      <c r="D3" s="17"/>
      <c r="H3" s="15"/>
      <c r="I3" s="15"/>
      <c r="J3" s="15"/>
      <c r="AI3" s="22"/>
    </row>
    <row r="4" spans="1:37" hidden="1" x14ac:dyDescent="0.3">
      <c r="B4" s="23"/>
      <c r="D4" s="17"/>
      <c r="H4" s="15"/>
      <c r="I4" s="15"/>
      <c r="J4" s="15"/>
      <c r="AI4" s="22"/>
    </row>
    <row r="5" spans="1:37" ht="15.75" x14ac:dyDescent="0.3">
      <c r="C5" s="31" t="str">
        <f>Расп!B26</f>
        <v>ЧЕМПИОНАТ г.Москвы по легкой атлетике</v>
      </c>
      <c r="D5" s="17"/>
      <c r="H5" s="15"/>
      <c r="I5" s="15"/>
      <c r="J5" s="15"/>
      <c r="AI5" s="22"/>
      <c r="AJ5" s="17" t="s">
        <v>67</v>
      </c>
      <c r="AK5" s="63">
        <v>0</v>
      </c>
    </row>
    <row r="6" spans="1:37" ht="15.75" x14ac:dyDescent="0.3">
      <c r="C6" s="31" t="str">
        <f>Расп!B27</f>
        <v>Москва, ЛФК ЦСКА 23-24.01.2014г.</v>
      </c>
      <c r="D6" s="17"/>
      <c r="H6" s="15"/>
      <c r="I6" s="15"/>
      <c r="J6" s="15"/>
      <c r="AI6" s="22"/>
      <c r="AJ6" s="17" t="s">
        <v>35</v>
      </c>
      <c r="AK6" s="63">
        <v>1.1000000000000001</v>
      </c>
    </row>
    <row r="7" spans="1:37" ht="15.75" x14ac:dyDescent="0.3">
      <c r="C7" s="24"/>
      <c r="D7" s="17"/>
      <c r="H7" s="425">
        <f>Расп!A3</f>
        <v>41663</v>
      </c>
      <c r="I7" s="425"/>
      <c r="J7" s="425"/>
      <c r="K7" s="425"/>
      <c r="L7" s="425"/>
      <c r="O7" s="303" t="s">
        <v>10</v>
      </c>
      <c r="P7" s="90"/>
      <c r="Q7" s="90"/>
      <c r="R7" s="422">
        <f>Расп!F2</f>
        <v>0</v>
      </c>
      <c r="S7" s="422"/>
      <c r="T7" s="422"/>
      <c r="U7" s="91"/>
      <c r="V7" s="90" t="s">
        <v>10</v>
      </c>
      <c r="W7" s="91"/>
      <c r="X7" s="423">
        <f>Расп!I2</f>
        <v>0</v>
      </c>
      <c r="Y7" s="423"/>
      <c r="Z7" s="423"/>
      <c r="AI7" s="29" t="s">
        <v>17</v>
      </c>
      <c r="AJ7" s="17" t="s">
        <v>36</v>
      </c>
      <c r="AK7" s="63">
        <v>1.2</v>
      </c>
    </row>
    <row r="8" spans="1:37" ht="15.75" x14ac:dyDescent="0.3">
      <c r="C8" s="31" t="str">
        <f>Расп!B3</f>
        <v>ПРЫЖОК С ШЕСТОМ</v>
      </c>
      <c r="H8" s="78" t="str">
        <f>Расп!C1</f>
        <v>Начало</v>
      </c>
      <c r="J8" s="15"/>
      <c r="L8" s="427" t="str">
        <f>Расп!C3</f>
        <v>16.20</v>
      </c>
      <c r="M8" s="427"/>
      <c r="O8" s="303" t="s">
        <v>11</v>
      </c>
      <c r="P8" s="90"/>
      <c r="Q8" s="90"/>
      <c r="R8" s="422">
        <f>Расп!G2</f>
        <v>0</v>
      </c>
      <c r="S8" s="422"/>
      <c r="T8" s="422"/>
      <c r="U8" s="91"/>
      <c r="V8" s="90" t="s">
        <v>11</v>
      </c>
      <c r="W8" s="91"/>
      <c r="X8" s="423">
        <f>Расп!J2</f>
        <v>0</v>
      </c>
      <c r="Y8" s="423"/>
      <c r="Z8" s="423"/>
      <c r="AI8" s="29" t="s">
        <v>18</v>
      </c>
      <c r="AJ8" s="17" t="s">
        <v>37</v>
      </c>
      <c r="AK8" s="63">
        <v>1.3</v>
      </c>
    </row>
    <row r="9" spans="1:37" ht="15.75" x14ac:dyDescent="0.3">
      <c r="C9" s="24" t="str">
        <f>Расп!B29</f>
        <v>МУЖЧИНЫ</v>
      </c>
      <c r="D9" s="17"/>
      <c r="H9" s="426" t="str">
        <f>Расп!D1</f>
        <v>Окончание</v>
      </c>
      <c r="I9" s="426"/>
      <c r="J9" s="426"/>
      <c r="K9" s="426"/>
      <c r="L9" s="428">
        <f>Расп!D3</f>
        <v>0</v>
      </c>
      <c r="M9" s="428"/>
      <c r="O9" s="303" t="s">
        <v>12</v>
      </c>
      <c r="P9" s="90"/>
      <c r="Q9" s="90"/>
      <c r="R9" s="422">
        <f>Расп!H2</f>
        <v>0</v>
      </c>
      <c r="S9" s="422"/>
      <c r="T9" s="422"/>
      <c r="U9" s="54"/>
      <c r="V9" s="92" t="s">
        <v>12</v>
      </c>
      <c r="W9" s="54"/>
      <c r="X9" s="422">
        <f>Расп!K2</f>
        <v>0</v>
      </c>
      <c r="Y9" s="422"/>
      <c r="Z9" s="422"/>
      <c r="AA9" s="24"/>
      <c r="AB9" s="24"/>
      <c r="AC9" s="24"/>
      <c r="AD9" s="24"/>
      <c r="AE9" s="24"/>
      <c r="AF9" s="24"/>
      <c r="AG9" s="24"/>
      <c r="AI9" s="29" t="s">
        <v>19</v>
      </c>
      <c r="AJ9" s="17">
        <v>3</v>
      </c>
      <c r="AK9" s="63">
        <v>1.4</v>
      </c>
    </row>
    <row r="10" spans="1:37" ht="15.75" x14ac:dyDescent="0.3">
      <c r="C10" s="30" t="s">
        <v>9</v>
      </c>
      <c r="D10" s="17"/>
      <c r="H10" s="31"/>
      <c r="I10" s="15"/>
      <c r="P10" s="294"/>
      <c r="Q10" s="294"/>
      <c r="R10" s="294"/>
      <c r="S10" s="294"/>
      <c r="T10" s="293"/>
      <c r="U10" s="293"/>
      <c r="AC10" s="32"/>
      <c r="AD10" s="32"/>
      <c r="AE10" s="32"/>
      <c r="AF10" s="32"/>
      <c r="AG10" s="32"/>
      <c r="AJ10" s="17">
        <v>2</v>
      </c>
      <c r="AK10" s="63">
        <v>1.5</v>
      </c>
    </row>
    <row r="11" spans="1:37" ht="15.75" x14ac:dyDescent="0.3">
      <c r="C11" s="33" t="s">
        <v>68</v>
      </c>
      <c r="D11" s="34"/>
      <c r="E11" s="35"/>
      <c r="F11" s="35"/>
      <c r="G11" s="35"/>
      <c r="H11" s="31"/>
      <c r="I11" s="35"/>
      <c r="J11" s="15"/>
      <c r="AI11" s="22"/>
      <c r="AJ11" s="17">
        <v>1</v>
      </c>
      <c r="AK11" s="63">
        <v>4.2</v>
      </c>
    </row>
    <row r="12" spans="1:37" s="40" customFormat="1" x14ac:dyDescent="0.3">
      <c r="A12" s="40" t="s">
        <v>33</v>
      </c>
      <c r="B12" s="40" t="s">
        <v>29</v>
      </c>
      <c r="C12" s="40" t="s">
        <v>13</v>
      </c>
      <c r="D12" s="40" t="s">
        <v>0</v>
      </c>
      <c r="E12" s="40" t="s">
        <v>661</v>
      </c>
      <c r="F12" s="40" t="s">
        <v>6</v>
      </c>
      <c r="G12" s="40" t="s">
        <v>15</v>
      </c>
      <c r="H12" s="424">
        <v>420</v>
      </c>
      <c r="I12" s="424"/>
      <c r="J12" s="424"/>
      <c r="K12" s="424">
        <v>440</v>
      </c>
      <c r="L12" s="424"/>
      <c r="M12" s="424"/>
      <c r="N12" s="424">
        <v>460</v>
      </c>
      <c r="O12" s="424"/>
      <c r="P12" s="424"/>
      <c r="Q12" s="424">
        <v>470</v>
      </c>
      <c r="R12" s="424"/>
      <c r="S12" s="424"/>
      <c r="T12" s="424">
        <v>480</v>
      </c>
      <c r="U12" s="424"/>
      <c r="V12" s="424"/>
      <c r="W12" s="424">
        <v>490</v>
      </c>
      <c r="X12" s="424"/>
      <c r="Y12" s="424"/>
      <c r="Z12" s="424">
        <v>500</v>
      </c>
      <c r="AA12" s="424"/>
      <c r="AB12" s="424"/>
      <c r="AC12" s="40" t="s">
        <v>45</v>
      </c>
      <c r="AD12" s="40" t="s">
        <v>65</v>
      </c>
      <c r="AE12" s="40" t="s">
        <v>66</v>
      </c>
      <c r="AF12" s="40" t="s">
        <v>26</v>
      </c>
      <c r="AG12" s="40" t="s">
        <v>44</v>
      </c>
      <c r="AH12" s="36" t="s">
        <v>46</v>
      </c>
      <c r="AI12" s="80" t="s">
        <v>21</v>
      </c>
      <c r="AJ12" s="17" t="s">
        <v>53</v>
      </c>
      <c r="AK12" s="63">
        <v>4.7</v>
      </c>
    </row>
    <row r="13" spans="1:37" s="40" customFormat="1" x14ac:dyDescent="0.3">
      <c r="AH13" s="36"/>
      <c r="AI13" s="80"/>
      <c r="AJ13" s="40" t="s">
        <v>52</v>
      </c>
      <c r="AK13" s="63">
        <v>5.2</v>
      </c>
    </row>
    <row r="14" spans="1:37" s="41" customFormat="1" ht="15.95" customHeight="1" x14ac:dyDescent="0.25">
      <c r="A14" s="41">
        <f t="shared" ref="A14:A28" ca="1" si="0">RAND()</f>
        <v>0.92208456400563654</v>
      </c>
      <c r="B14" s="93">
        <v>1</v>
      </c>
      <c r="C14" s="382" t="str">
        <f>VLOOKUP(G14,Уч!$C$2:$L$1101,2,FALSE)</f>
        <v>Казарян Гайк</v>
      </c>
      <c r="D14" s="407">
        <f>VLOOKUP(G14,Уч!$C$2:$L$1101,3,FALSE)</f>
        <v>33012</v>
      </c>
      <c r="E14" s="94" t="str">
        <f>VLOOKUP(G14,Уч!$C$2:$L$1101,5,FALSE)</f>
        <v>Москва</v>
      </c>
      <c r="F14" s="94" t="str">
        <f>VLOOKUP(G14,Уч!$C$2:$L$1101,6,FALSE)</f>
        <v>МГФСО</v>
      </c>
      <c r="G14" s="192">
        <v>262</v>
      </c>
      <c r="H14" s="408"/>
      <c r="I14" s="408"/>
      <c r="J14" s="408"/>
      <c r="K14" s="408"/>
      <c r="L14" s="408"/>
      <c r="M14" s="408"/>
      <c r="N14" s="408"/>
      <c r="O14" s="408"/>
      <c r="P14" s="408"/>
      <c r="Q14" s="408"/>
      <c r="R14" s="408"/>
      <c r="S14" s="408"/>
      <c r="T14" s="408"/>
      <c r="U14" s="408"/>
      <c r="V14" s="408"/>
      <c r="W14" s="408"/>
      <c r="X14" s="408"/>
      <c r="Y14" s="408"/>
      <c r="Z14" s="408"/>
      <c r="AA14" s="408"/>
      <c r="AB14" s="408"/>
      <c r="AC14" s="409">
        <f t="shared" ref="AC14:AC26" si="1">AI14/100</f>
        <v>5.4</v>
      </c>
      <c r="AD14" s="311">
        <v>1</v>
      </c>
      <c r="AE14" s="311">
        <v>1</v>
      </c>
      <c r="AF14" s="400"/>
      <c r="AG14" s="259" t="str">
        <f t="shared" ref="AG14:AG28" si="2">LOOKUP(AC14,$AK$5:$AK$15,$AJ$5:$AJ$15)</f>
        <v>мс</v>
      </c>
      <c r="AH14" s="410" t="str">
        <f>VLOOKUP(G14,Уч!$C$2:$L$1101,9,FALSE)</f>
        <v>Шульгин В.И.Овчинник И.В.</v>
      </c>
      <c r="AI14" s="81">
        <v>540</v>
      </c>
      <c r="AJ14" s="42"/>
    </row>
    <row r="15" spans="1:37" s="41" customFormat="1" ht="15.95" customHeight="1" x14ac:dyDescent="0.25">
      <c r="A15" s="41">
        <f t="shared" ca="1" si="0"/>
        <v>0.24383596802696539</v>
      </c>
      <c r="B15" s="93">
        <v>2</v>
      </c>
      <c r="C15" s="382" t="str">
        <f>VLOOKUP(G15,Уч!$C$2:$L$1101,2,FALSE)</f>
        <v>Горохов Георгий</v>
      </c>
      <c r="D15" s="407">
        <f>VLOOKUP(G15,Уч!$C$2:$L$1101,3,FALSE)</f>
        <v>34079</v>
      </c>
      <c r="E15" s="94" t="str">
        <f>VLOOKUP(G15,Уч!$C$2:$L$1101,5,FALSE)</f>
        <v>Москва</v>
      </c>
      <c r="F15" s="94" t="str">
        <f>VLOOKUP(G15,Уч!$C$2:$L$1101,6,FALSE)</f>
        <v>Ю.М.-Знаменские</v>
      </c>
      <c r="G15" s="192">
        <v>261</v>
      </c>
      <c r="H15" s="408"/>
      <c r="I15" s="408"/>
      <c r="J15" s="408"/>
      <c r="K15" s="408"/>
      <c r="L15" s="408"/>
      <c r="M15" s="408"/>
      <c r="N15" s="408"/>
      <c r="O15" s="408"/>
      <c r="P15" s="408"/>
      <c r="Q15" s="408"/>
      <c r="R15" s="408"/>
      <c r="S15" s="408"/>
      <c r="T15" s="408"/>
      <c r="U15" s="408"/>
      <c r="V15" s="408"/>
      <c r="W15" s="408"/>
      <c r="X15" s="408"/>
      <c r="Y15" s="408"/>
      <c r="Z15" s="408" t="s">
        <v>757</v>
      </c>
      <c r="AA15" s="408"/>
      <c r="AB15" s="408"/>
      <c r="AC15" s="409">
        <f t="shared" si="1"/>
        <v>5.2</v>
      </c>
      <c r="AD15" s="311">
        <v>1</v>
      </c>
      <c r="AE15" s="311">
        <v>0</v>
      </c>
      <c r="AF15" s="400"/>
      <c r="AG15" s="259" t="str">
        <f t="shared" si="2"/>
        <v>мс</v>
      </c>
      <c r="AH15" s="410" t="str">
        <f>VLOOKUP(G15,Уч!$C$2:$L$1101,9,FALSE)</f>
        <v>Хайкин В.Е.,Карпова С.Ю.,Власов Д.Е.</v>
      </c>
      <c r="AI15" s="81">
        <v>520</v>
      </c>
      <c r="AJ15" s="42"/>
    </row>
    <row r="16" spans="1:37" s="41" customFormat="1" ht="15.95" customHeight="1" x14ac:dyDescent="0.25">
      <c r="A16" s="41">
        <f t="shared" ca="1" si="0"/>
        <v>0.75744705529908185</v>
      </c>
      <c r="B16" s="93">
        <v>3</v>
      </c>
      <c r="C16" s="382" t="str">
        <f>VLOOKUP(G16,Уч!$C$2:$L$1101,2,FALSE)</f>
        <v>Бурлаченко Павел</v>
      </c>
      <c r="D16" s="407">
        <f>VLOOKUP(G16,Уч!$C$2:$L$1101,3,FALSE)</f>
        <v>27857</v>
      </c>
      <c r="E16" s="94" t="str">
        <f>VLOOKUP(G16,Уч!$C$2:$L$1101,5,FALSE)</f>
        <v>Москва</v>
      </c>
      <c r="F16" s="94" t="str">
        <f>VLOOKUP(G16,Уч!$C$2:$L$1101,6,FALSE)</f>
        <v>МГФСО</v>
      </c>
      <c r="G16" s="192">
        <v>260</v>
      </c>
      <c r="H16" s="408"/>
      <c r="I16" s="408"/>
      <c r="J16" s="408"/>
      <c r="K16" s="408"/>
      <c r="L16" s="408"/>
      <c r="M16" s="408"/>
      <c r="N16" s="408" t="s">
        <v>757</v>
      </c>
      <c r="O16" s="408"/>
      <c r="P16" s="408"/>
      <c r="Q16" s="408" t="s">
        <v>755</v>
      </c>
      <c r="R16" s="408" t="s">
        <v>755</v>
      </c>
      <c r="S16" s="408" t="s">
        <v>755</v>
      </c>
      <c r="T16" s="408" t="s">
        <v>757</v>
      </c>
      <c r="U16" s="408"/>
      <c r="V16" s="408"/>
      <c r="W16" s="408" t="s">
        <v>755</v>
      </c>
      <c r="X16" s="408" t="s">
        <v>755</v>
      </c>
      <c r="Y16" s="408" t="s">
        <v>755</v>
      </c>
      <c r="Z16" s="408" t="s">
        <v>756</v>
      </c>
      <c r="AA16" s="408" t="s">
        <v>757</v>
      </c>
      <c r="AB16" s="408"/>
      <c r="AC16" s="409">
        <f t="shared" si="1"/>
        <v>5.2</v>
      </c>
      <c r="AD16" s="311">
        <v>1</v>
      </c>
      <c r="AE16" s="311">
        <v>2</v>
      </c>
      <c r="AF16" s="400"/>
      <c r="AG16" s="259" t="str">
        <f t="shared" si="2"/>
        <v>мс</v>
      </c>
      <c r="AH16" s="410" t="str">
        <f>VLOOKUP(G16,Уч!$C$2:$L$1101,9,FALSE)</f>
        <v>Шульгин В.И.</v>
      </c>
      <c r="AI16" s="81">
        <v>520</v>
      </c>
      <c r="AJ16" s="42"/>
    </row>
    <row r="17" spans="1:37" s="41" customFormat="1" ht="15.95" customHeight="1" x14ac:dyDescent="0.25">
      <c r="A17" s="41">
        <f t="shared" ca="1" si="0"/>
        <v>0.7056978039090529</v>
      </c>
      <c r="B17" s="93">
        <v>4</v>
      </c>
      <c r="C17" s="382" t="str">
        <f>VLOOKUP(G17,Уч!$C$2:$L$1101,2,FALSE)</f>
        <v>Подгорбунских Виталий</v>
      </c>
      <c r="D17" s="407">
        <f>VLOOKUP(G17,Уч!$C$2:$L$1101,3,FALSE)</f>
        <v>33745</v>
      </c>
      <c r="E17" s="94" t="str">
        <f>VLOOKUP(G17,Уч!$C$2:$L$1101,5,FALSE)</f>
        <v>Москва</v>
      </c>
      <c r="F17" s="94" t="str">
        <f>VLOOKUP(G17,Уч!$C$2:$L$1101,6,FALSE)</f>
        <v>МГФСО</v>
      </c>
      <c r="G17" s="192">
        <v>271</v>
      </c>
      <c r="H17" s="408"/>
      <c r="I17" s="408"/>
      <c r="J17" s="408"/>
      <c r="K17" s="408"/>
      <c r="L17" s="408"/>
      <c r="M17" s="408"/>
      <c r="N17" s="408"/>
      <c r="O17" s="408"/>
      <c r="P17" s="408"/>
      <c r="Q17" s="408"/>
      <c r="R17" s="408"/>
      <c r="S17" s="408"/>
      <c r="T17" s="408" t="s">
        <v>756</v>
      </c>
      <c r="U17" s="408" t="s">
        <v>757</v>
      </c>
      <c r="V17" s="408"/>
      <c r="W17" s="408" t="s">
        <v>755</v>
      </c>
      <c r="X17" s="408" t="s">
        <v>755</v>
      </c>
      <c r="Y17" s="408" t="s">
        <v>755</v>
      </c>
      <c r="Z17" s="408" t="s">
        <v>756</v>
      </c>
      <c r="AA17" s="408" t="s">
        <v>756</v>
      </c>
      <c r="AB17" s="408" t="s">
        <v>756</v>
      </c>
      <c r="AC17" s="409">
        <f t="shared" si="1"/>
        <v>4.8</v>
      </c>
      <c r="AD17" s="311">
        <v>2</v>
      </c>
      <c r="AE17" s="311">
        <v>1</v>
      </c>
      <c r="AF17" s="400"/>
      <c r="AG17" s="259" t="str">
        <f t="shared" si="2"/>
        <v>кмс</v>
      </c>
      <c r="AH17" s="410" t="str">
        <f>VLOOKUP(G17,Уч!$C$2:$L$1101,9,FALSE)</f>
        <v>Кучеряну М.И.Шаловников А.П.Лавриненко Н.Ф.</v>
      </c>
      <c r="AI17" s="81">
        <v>480</v>
      </c>
      <c r="AJ17" s="40" t="s">
        <v>51</v>
      </c>
      <c r="AK17" s="63">
        <v>1.94</v>
      </c>
    </row>
    <row r="18" spans="1:37" s="41" customFormat="1" ht="15.95" customHeight="1" x14ac:dyDescent="0.25">
      <c r="A18" s="41">
        <f t="shared" ca="1" si="0"/>
        <v>0.22601525092202068</v>
      </c>
      <c r="B18" s="93">
        <v>5</v>
      </c>
      <c r="C18" s="382" t="str">
        <f>VLOOKUP(G18,Уч!$C$2:$L$1101,2,FALSE)</f>
        <v>Кирьянов Кирилл</v>
      </c>
      <c r="D18" s="407">
        <f>VLOOKUP(G18,Уч!$C$2:$L$1101,3,FALSE)</f>
        <v>34922</v>
      </c>
      <c r="E18" s="94" t="str">
        <f>VLOOKUP(G18,Уч!$C$2:$L$1101,5,FALSE)</f>
        <v>Москва</v>
      </c>
      <c r="F18" s="94" t="str">
        <f>VLOOKUP(G18,Уч!$C$2:$L$1101,6,FALSE)</f>
        <v>Ю.М.-Знаменские</v>
      </c>
      <c r="G18" s="192">
        <v>263</v>
      </c>
      <c r="H18" s="415"/>
      <c r="I18" s="415"/>
      <c r="J18" s="415"/>
      <c r="K18" s="415"/>
      <c r="L18" s="415"/>
      <c r="M18" s="408"/>
      <c r="N18" s="408" t="s">
        <v>756</v>
      </c>
      <c r="O18" s="408" t="s">
        <v>757</v>
      </c>
      <c r="P18" s="408"/>
      <c r="Q18" s="408" t="s">
        <v>757</v>
      </c>
      <c r="R18" s="408"/>
      <c r="S18" s="408"/>
      <c r="T18" s="408" t="s">
        <v>756</v>
      </c>
      <c r="U18" s="408" t="s">
        <v>757</v>
      </c>
      <c r="V18" s="408"/>
      <c r="W18" s="408" t="s">
        <v>756</v>
      </c>
      <c r="X18" s="408" t="s">
        <v>756</v>
      </c>
      <c r="Y18" s="408" t="s">
        <v>756</v>
      </c>
      <c r="Z18" s="408"/>
      <c r="AA18" s="408"/>
      <c r="AB18" s="408"/>
      <c r="AC18" s="409">
        <f t="shared" si="1"/>
        <v>4.8</v>
      </c>
      <c r="AD18" s="311">
        <v>2</v>
      </c>
      <c r="AE18" s="311">
        <v>2</v>
      </c>
      <c r="AF18" s="400"/>
      <c r="AG18" s="259" t="str">
        <f t="shared" si="2"/>
        <v>кмс</v>
      </c>
      <c r="AH18" s="410" t="str">
        <f>VLOOKUP(G18,Уч!$C$2:$L$1101,9,FALSE)</f>
        <v>Хайкин В.Е.,Карпова С.Ю.,Власов Д.Е.</v>
      </c>
      <c r="AI18" s="81">
        <v>480</v>
      </c>
      <c r="AJ18" s="42"/>
    </row>
    <row r="19" spans="1:37" s="41" customFormat="1" ht="15.95" customHeight="1" x14ac:dyDescent="0.25">
      <c r="A19" s="41">
        <f t="shared" ca="1" si="0"/>
        <v>0.33653452350551405</v>
      </c>
      <c r="B19" s="93">
        <v>6</v>
      </c>
      <c r="C19" s="382" t="str">
        <f>VLOOKUP(G19,Уч!$C$2:$L$1101,2,FALSE)</f>
        <v>Мицкий Иван</v>
      </c>
      <c r="D19" s="407">
        <f>VLOOKUP(G19,Уч!$C$2:$L$1101,3,FALSE)</f>
        <v>35166</v>
      </c>
      <c r="E19" s="94" t="str">
        <f>VLOOKUP(G19,Уч!$C$2:$L$1101,5,FALSE)</f>
        <v>Москва</v>
      </c>
      <c r="F19" s="94" t="str">
        <f>VLOOKUP(G19,Уч!$C$2:$L$1101,6,FALSE)</f>
        <v>МГФСО</v>
      </c>
      <c r="G19" s="192">
        <v>269</v>
      </c>
      <c r="H19" s="408"/>
      <c r="I19" s="408"/>
      <c r="J19" s="408"/>
      <c r="K19" s="408" t="s">
        <v>757</v>
      </c>
      <c r="L19" s="408"/>
      <c r="M19" s="408"/>
      <c r="N19" s="408" t="s">
        <v>757</v>
      </c>
      <c r="O19" s="408"/>
      <c r="P19" s="408"/>
      <c r="Q19" s="408" t="s">
        <v>756</v>
      </c>
      <c r="R19" s="408" t="s">
        <v>757</v>
      </c>
      <c r="S19" s="408"/>
      <c r="T19" s="408" t="s">
        <v>756</v>
      </c>
      <c r="U19" s="408" t="s">
        <v>756</v>
      </c>
      <c r="V19" s="408" t="s">
        <v>756</v>
      </c>
      <c r="W19" s="408"/>
      <c r="X19" s="408"/>
      <c r="Y19" s="408"/>
      <c r="Z19" s="408"/>
      <c r="AA19" s="408"/>
      <c r="AB19" s="408"/>
      <c r="AC19" s="409">
        <f t="shared" si="1"/>
        <v>4.7</v>
      </c>
      <c r="AD19" s="311">
        <v>2</v>
      </c>
      <c r="AE19" s="311">
        <v>1</v>
      </c>
      <c r="AF19" s="400"/>
      <c r="AG19" s="259" t="str">
        <f t="shared" si="2"/>
        <v>кмс</v>
      </c>
      <c r="AH19" s="410" t="str">
        <f>VLOOKUP(G19,Уч!$C$2:$L$1101,9,FALSE)</f>
        <v>Кучеряну М.И.Лавриненко Н.Ф.</v>
      </c>
      <c r="AI19" s="81">
        <v>470</v>
      </c>
      <c r="AJ19" s="42"/>
    </row>
    <row r="20" spans="1:37" s="41" customFormat="1" ht="15.95" customHeight="1" x14ac:dyDescent="0.25">
      <c r="A20" s="41">
        <f t="shared" ca="1" si="0"/>
        <v>0.65522057338914019</v>
      </c>
      <c r="B20" s="93">
        <v>7</v>
      </c>
      <c r="C20" s="382" t="str">
        <f>VLOOKUP(G20,Уч!$C$2:$L$1101,2,FALSE)</f>
        <v>Савин Илья</v>
      </c>
      <c r="D20" s="407">
        <f>VLOOKUP(G20,Уч!$C$2:$L$1101,3,FALSE)</f>
        <v>30403</v>
      </c>
      <c r="E20" s="94" t="str">
        <f>VLOOKUP(G20,Уч!$C$2:$L$1101,5,FALSE)</f>
        <v>Москва</v>
      </c>
      <c r="F20" s="94" t="str">
        <f>VLOOKUP(G20,Уч!$C$2:$L$1101,6,FALSE)</f>
        <v>МГФСО</v>
      </c>
      <c r="G20" s="192">
        <v>273</v>
      </c>
      <c r="H20" s="408"/>
      <c r="I20" s="408"/>
      <c r="J20" s="408"/>
      <c r="K20" s="408"/>
      <c r="L20" s="408"/>
      <c r="M20" s="408"/>
      <c r="N20" s="408" t="s">
        <v>756</v>
      </c>
      <c r="O20" s="408" t="s">
        <v>757</v>
      </c>
      <c r="P20" s="408"/>
      <c r="Q20" s="408" t="s">
        <v>755</v>
      </c>
      <c r="R20" s="408" t="s">
        <v>755</v>
      </c>
      <c r="S20" s="408" t="s">
        <v>755</v>
      </c>
      <c r="T20" s="408" t="s">
        <v>756</v>
      </c>
      <c r="U20" s="408" t="s">
        <v>756</v>
      </c>
      <c r="V20" s="408" t="s">
        <v>756</v>
      </c>
      <c r="W20" s="408"/>
      <c r="X20" s="408"/>
      <c r="Y20" s="408"/>
      <c r="Z20" s="408"/>
      <c r="AA20" s="408"/>
      <c r="AB20" s="408"/>
      <c r="AC20" s="409">
        <f t="shared" si="1"/>
        <v>4.5999999999999996</v>
      </c>
      <c r="AD20" s="311">
        <v>2</v>
      </c>
      <c r="AE20" s="311">
        <v>1</v>
      </c>
      <c r="AF20" s="400"/>
      <c r="AG20" s="259">
        <f t="shared" si="2"/>
        <v>1</v>
      </c>
      <c r="AH20" s="410" t="str">
        <f>VLOOKUP(G20,Уч!$C$2:$L$1101,9,FALSE)</f>
        <v>Кучеряну М.И.</v>
      </c>
      <c r="AI20" s="81">
        <v>460</v>
      </c>
      <c r="AJ20" s="42"/>
    </row>
    <row r="21" spans="1:37" s="41" customFormat="1" ht="15.95" customHeight="1" x14ac:dyDescent="0.25">
      <c r="A21" s="41">
        <f t="shared" ca="1" si="0"/>
        <v>0.88541776949274398</v>
      </c>
      <c r="B21" s="93">
        <v>8</v>
      </c>
      <c r="C21" s="382" t="s">
        <v>787</v>
      </c>
      <c r="D21" s="407">
        <v>34707</v>
      </c>
      <c r="E21" s="94" t="s">
        <v>84</v>
      </c>
      <c r="F21" s="94" t="s">
        <v>42</v>
      </c>
      <c r="G21" s="192"/>
      <c r="H21" s="408" t="s">
        <v>756</v>
      </c>
      <c r="I21" s="408" t="s">
        <v>757</v>
      </c>
      <c r="J21" s="408"/>
      <c r="K21" s="408" t="s">
        <v>757</v>
      </c>
      <c r="L21" s="408"/>
      <c r="M21" s="408"/>
      <c r="N21" s="408" t="s">
        <v>757</v>
      </c>
      <c r="O21" s="408"/>
      <c r="P21" s="408"/>
      <c r="Q21" s="408" t="s">
        <v>756</v>
      </c>
      <c r="R21" s="408" t="s">
        <v>756</v>
      </c>
      <c r="S21" s="408" t="s">
        <v>756</v>
      </c>
      <c r="T21" s="408"/>
      <c r="U21" s="408"/>
      <c r="V21" s="408"/>
      <c r="W21" s="408"/>
      <c r="X21" s="408"/>
      <c r="Y21" s="408"/>
      <c r="Z21" s="408"/>
      <c r="AA21" s="408"/>
      <c r="AB21" s="408"/>
      <c r="AC21" s="409">
        <f t="shared" si="1"/>
        <v>4.5999999999999996</v>
      </c>
      <c r="AD21" s="311">
        <v>1</v>
      </c>
      <c r="AE21" s="311">
        <v>1</v>
      </c>
      <c r="AF21" s="409"/>
      <c r="AG21" s="259">
        <f t="shared" si="2"/>
        <v>1</v>
      </c>
      <c r="AH21" s="410" t="s">
        <v>788</v>
      </c>
      <c r="AI21" s="81">
        <v>460</v>
      </c>
      <c r="AJ21" s="42"/>
    </row>
    <row r="22" spans="1:37" s="41" customFormat="1" ht="15.95" customHeight="1" x14ac:dyDescent="0.25">
      <c r="A22" s="41">
        <f t="shared" ca="1" si="0"/>
        <v>0.83934328052106377</v>
      </c>
      <c r="B22" s="93">
        <v>9</v>
      </c>
      <c r="C22" s="382" t="str">
        <f>VLOOKUP(G22,Уч!$C$2:$L$1101,2,FALSE)</f>
        <v>Коба Ян</v>
      </c>
      <c r="D22" s="407">
        <f>VLOOKUP(G22,Уч!$C$2:$L$1101,3,FALSE)</f>
        <v>30220</v>
      </c>
      <c r="E22" s="94" t="str">
        <f>VLOOKUP(G22,Уч!$C$2:$L$1101,5,FALSE)</f>
        <v>Москва</v>
      </c>
      <c r="F22" s="94" t="str">
        <f>VLOOKUP(G22,Уч!$C$2:$L$1101,6,FALSE)</f>
        <v>Ю.М.- Знаменские</v>
      </c>
      <c r="G22" s="192">
        <v>264</v>
      </c>
      <c r="H22" s="415"/>
      <c r="I22" s="415"/>
      <c r="J22" s="415"/>
      <c r="K22" s="415" t="s">
        <v>756</v>
      </c>
      <c r="L22" s="415" t="s">
        <v>757</v>
      </c>
      <c r="M22" s="408"/>
      <c r="N22" s="408" t="s">
        <v>756</v>
      </c>
      <c r="O22" s="408" t="s">
        <v>757</v>
      </c>
      <c r="P22" s="408"/>
      <c r="Q22" s="408" t="s">
        <v>756</v>
      </c>
      <c r="R22" s="408" t="s">
        <v>756</v>
      </c>
      <c r="S22" s="408" t="s">
        <v>756</v>
      </c>
      <c r="T22" s="408"/>
      <c r="U22" s="408"/>
      <c r="V22" s="408"/>
      <c r="W22" s="408"/>
      <c r="X22" s="408"/>
      <c r="Y22" s="408"/>
      <c r="Z22" s="408"/>
      <c r="AA22" s="408"/>
      <c r="AB22" s="408"/>
      <c r="AC22" s="409">
        <f t="shared" si="1"/>
        <v>4.5999999999999996</v>
      </c>
      <c r="AD22" s="311">
        <v>2</v>
      </c>
      <c r="AE22" s="311">
        <v>2</v>
      </c>
      <c r="AF22" s="400"/>
      <c r="AG22" s="259">
        <f t="shared" si="2"/>
        <v>1</v>
      </c>
      <c r="AH22" s="410" t="str">
        <f>VLOOKUP(G22,Уч!$C$2:$L$1101,9,FALSE)</f>
        <v>Чистяков В.В.</v>
      </c>
      <c r="AI22" s="81">
        <v>460</v>
      </c>
      <c r="AJ22" s="42"/>
    </row>
    <row r="23" spans="1:37" s="41" customFormat="1" ht="15.95" customHeight="1" x14ac:dyDescent="0.25">
      <c r="A23" s="41">
        <f t="shared" ca="1" si="0"/>
        <v>2.2514469102861256E-2</v>
      </c>
      <c r="B23" s="93" t="s">
        <v>673</v>
      </c>
      <c r="C23" s="382" t="str">
        <f>VLOOKUP(G23,Уч!$C$2:$L$1101,2,FALSE)</f>
        <v>Козлитин Виктор</v>
      </c>
      <c r="D23" s="407">
        <f>VLOOKUP(G23,Уч!$C$2:$L$1101,3,FALSE)</f>
        <v>32306</v>
      </c>
      <c r="E23" s="94" t="str">
        <f>VLOOKUP(G23,Уч!$C$2:$L$1101,5,FALSE)</f>
        <v xml:space="preserve">Волгоградская 
Ставропольский </v>
      </c>
      <c r="F23" s="413">
        <f>VLOOKUP(G23,Уч!$C$2:$L$1101,6,FALSE)</f>
        <v>0</v>
      </c>
      <c r="G23" s="192">
        <v>265</v>
      </c>
      <c r="H23" s="408"/>
      <c r="I23" s="408"/>
      <c r="J23" s="408"/>
      <c r="K23" s="408"/>
      <c r="L23" s="408"/>
      <c r="M23" s="408"/>
      <c r="N23" s="408"/>
      <c r="O23" s="408"/>
      <c r="P23" s="408"/>
      <c r="Q23" s="408"/>
      <c r="R23" s="408"/>
      <c r="S23" s="408"/>
      <c r="T23" s="408"/>
      <c r="U23" s="408"/>
      <c r="V23" s="408"/>
      <c r="W23" s="408"/>
      <c r="X23" s="408"/>
      <c r="Y23" s="408"/>
      <c r="Z23" s="408"/>
      <c r="AA23" s="408"/>
      <c r="AB23" s="408"/>
      <c r="AC23" s="409">
        <f t="shared" si="1"/>
        <v>5.4</v>
      </c>
      <c r="AD23" s="311">
        <v>2</v>
      </c>
      <c r="AE23" s="311">
        <v>2</v>
      </c>
      <c r="AF23" s="400"/>
      <c r="AG23" s="259" t="str">
        <f t="shared" si="2"/>
        <v>мс</v>
      </c>
      <c r="AH23" s="410" t="str">
        <f>VLOOKUP(G23,Уч!$C$2:$L$1101,9,FALSE)</f>
        <v>Трофимовы Е.В., Т.Ф.,И.Е.,
Мирошниченко В.И.</v>
      </c>
      <c r="AI23" s="81">
        <v>540</v>
      </c>
      <c r="AJ23" s="42"/>
    </row>
    <row r="24" spans="1:37" s="41" customFormat="1" ht="15.95" customHeight="1" x14ac:dyDescent="0.25">
      <c r="A24" s="41">
        <f t="shared" ca="1" si="0"/>
        <v>0.39772087669657874</v>
      </c>
      <c r="B24" s="93" t="s">
        <v>673</v>
      </c>
      <c r="C24" s="382" t="str">
        <f>VLOOKUP(G24,Уч!$C$2:$L$1101,2,FALSE)</f>
        <v>Мудров Илья</v>
      </c>
      <c r="D24" s="407">
        <f>VLOOKUP(G24,Уч!$C$2:$L$1101,3,FALSE)</f>
        <v>33559</v>
      </c>
      <c r="E24" s="94" t="str">
        <f>VLOOKUP(G24,Уч!$C$2:$L$1101,5,FALSE)</f>
        <v>Ярославская</v>
      </c>
      <c r="F24" s="94" t="str">
        <f>VLOOKUP(G24,Уч!$C$2:$L$1101,6,FALSE)</f>
        <v>ГОБУ ЯО СДЮСШОР</v>
      </c>
      <c r="G24" s="192">
        <v>270</v>
      </c>
      <c r="H24" s="408"/>
      <c r="I24" s="408"/>
      <c r="J24" s="408"/>
      <c r="K24" s="408"/>
      <c r="L24" s="408"/>
      <c r="M24" s="408"/>
      <c r="N24" s="408"/>
      <c r="O24" s="408"/>
      <c r="P24" s="408"/>
      <c r="Q24" s="408"/>
      <c r="R24" s="408"/>
      <c r="S24" s="408"/>
      <c r="T24" s="408"/>
      <c r="U24" s="408"/>
      <c r="V24" s="408"/>
      <c r="W24" s="408"/>
      <c r="X24" s="408"/>
      <c r="Y24" s="408"/>
      <c r="Z24" s="408"/>
      <c r="AA24" s="408"/>
      <c r="AB24" s="408"/>
      <c r="AC24" s="409">
        <f t="shared" si="1"/>
        <v>5.2</v>
      </c>
      <c r="AD24" s="311">
        <v>2</v>
      </c>
      <c r="AE24" s="311">
        <v>1</v>
      </c>
      <c r="AF24" s="400"/>
      <c r="AG24" s="259" t="str">
        <f t="shared" si="2"/>
        <v>мс</v>
      </c>
      <c r="AH24" s="410" t="str">
        <f>VLOOKUP(G24,Уч!$C$2:$L$1101,9,FALSE)</f>
        <v>РуденкоВ.Г.Огвоздина Т.В.</v>
      </c>
      <c r="AI24" s="81">
        <v>520</v>
      </c>
      <c r="AJ24" s="42"/>
    </row>
    <row r="25" spans="1:37" s="41" customFormat="1" ht="15.95" customHeight="1" x14ac:dyDescent="0.25">
      <c r="A25" s="41">
        <f t="shared" ca="1" si="0"/>
        <v>0.88525485654981229</v>
      </c>
      <c r="B25" s="93"/>
      <c r="C25" s="382" t="str">
        <f>VLOOKUP(G25,Уч!$C$2:$L$1101,2,FALSE)</f>
        <v>Кочкаров Дмитрий</v>
      </c>
      <c r="D25" s="407">
        <f>VLOOKUP(G25,Уч!$C$2:$L$1101,3,FALSE)</f>
        <v>33344</v>
      </c>
      <c r="E25" s="94" t="str">
        <f>VLOOKUP(G25,Уч!$C$2:$L$1101,5,FALSE)</f>
        <v>Москва</v>
      </c>
      <c r="F25" s="94" t="str">
        <f>VLOOKUP(G25,Уч!$C$2:$L$1101,6,FALSE)</f>
        <v>Ю.М.-Знаменские</v>
      </c>
      <c r="G25" s="192">
        <v>266</v>
      </c>
      <c r="H25" s="408"/>
      <c r="I25" s="408"/>
      <c r="J25" s="408"/>
      <c r="K25" s="408" t="s">
        <v>756</v>
      </c>
      <c r="L25" s="408" t="s">
        <v>756</v>
      </c>
      <c r="M25" s="408" t="s">
        <v>756</v>
      </c>
      <c r="N25" s="408"/>
      <c r="O25" s="408"/>
      <c r="P25" s="408"/>
      <c r="Q25" s="408"/>
      <c r="R25" s="408"/>
      <c r="S25" s="408"/>
      <c r="T25" s="408"/>
      <c r="U25" s="408"/>
      <c r="V25" s="408"/>
      <c r="W25" s="408"/>
      <c r="X25" s="408"/>
      <c r="Y25" s="408"/>
      <c r="Z25" s="408"/>
      <c r="AA25" s="408"/>
      <c r="AB25" s="408"/>
      <c r="AC25" s="49">
        <f t="shared" si="1"/>
        <v>0</v>
      </c>
      <c r="AD25" s="311"/>
      <c r="AE25" s="311"/>
      <c r="AF25" s="400"/>
      <c r="AG25" s="316" t="str">
        <f t="shared" si="2"/>
        <v>б/р</v>
      </c>
      <c r="AH25" s="410" t="str">
        <f>VLOOKUP(G25,Уч!$C$2:$L$1101,9,FALSE)</f>
        <v>Хайкин В.Е.,Карпова С.Ю.,Власов Д.Е.</v>
      </c>
      <c r="AI25" s="81"/>
      <c r="AJ25" s="42"/>
    </row>
    <row r="26" spans="1:37" s="41" customFormat="1" ht="15.95" customHeight="1" x14ac:dyDescent="0.25">
      <c r="A26" s="41">
        <f t="shared" ca="1" si="0"/>
        <v>8.1579859066556404E-2</v>
      </c>
      <c r="B26" s="93"/>
      <c r="C26" s="382" t="str">
        <f>VLOOKUP(G26,Уч!$C$2:$L$1101,2,FALSE)</f>
        <v>Марков Алексей</v>
      </c>
      <c r="D26" s="407">
        <f>VLOOKUP(G26,Уч!$C$2:$L$1101,3,FALSE)</f>
        <v>31584</v>
      </c>
      <c r="E26" s="94" t="str">
        <f>VLOOKUP(G26,Уч!$C$2:$L$1101,5,FALSE)</f>
        <v>Москва</v>
      </c>
      <c r="F26" s="94" t="str">
        <f>VLOOKUP(G26,Уч!$C$2:$L$1101,6,FALSE)</f>
        <v>МГФСО</v>
      </c>
      <c r="G26" s="192">
        <v>268</v>
      </c>
      <c r="H26" s="421" t="s">
        <v>786</v>
      </c>
      <c r="I26" s="408"/>
      <c r="J26" s="408"/>
      <c r="K26" s="408"/>
      <c r="L26" s="408"/>
      <c r="M26" s="408"/>
      <c r="N26" s="408"/>
      <c r="O26" s="408"/>
      <c r="P26" s="408"/>
      <c r="Q26" s="408"/>
      <c r="R26" s="408"/>
      <c r="S26" s="408"/>
      <c r="T26" s="408"/>
      <c r="U26" s="408"/>
      <c r="V26" s="408"/>
      <c r="W26" s="408"/>
      <c r="X26" s="408"/>
      <c r="Y26" s="408"/>
      <c r="Z26" s="408"/>
      <c r="AA26" s="408"/>
      <c r="AB26" s="408"/>
      <c r="AC26" s="49">
        <f t="shared" si="1"/>
        <v>0</v>
      </c>
      <c r="AD26" s="311"/>
      <c r="AE26" s="311"/>
      <c r="AF26" s="400"/>
      <c r="AG26" s="316" t="str">
        <f t="shared" si="2"/>
        <v>б/р</v>
      </c>
      <c r="AH26" s="410" t="str">
        <f>VLOOKUP(G26,Уч!$C$2:$L$1101,9,FALSE)</f>
        <v>Шульгин В.И.</v>
      </c>
      <c r="AI26" s="81"/>
      <c r="AJ26" s="42"/>
    </row>
    <row r="27" spans="1:37" s="41" customFormat="1" ht="15.95" customHeight="1" x14ac:dyDescent="0.25">
      <c r="A27" s="41">
        <f t="shared" ca="1" si="0"/>
        <v>0.6835704484868369</v>
      </c>
      <c r="B27" s="93"/>
      <c r="C27" s="382" t="str">
        <f>VLOOKUP(G27,Уч!$C$2:$L$1101,2,FALSE)</f>
        <v>Поздняков Игорь</v>
      </c>
      <c r="D27" s="407">
        <f>VLOOKUP(G27,Уч!$C$2:$L$1101,3,FALSE)</f>
        <v>31945</v>
      </c>
      <c r="E27" s="94" t="str">
        <f>VLOOKUP(G27,Уч!$C$2:$L$1101,5,FALSE)</f>
        <v>Москва</v>
      </c>
      <c r="F27" s="94" t="str">
        <f>VLOOKUP(G27,Уч!$C$2:$L$1101,6,FALSE)</f>
        <v>РГУФКСМиТ</v>
      </c>
      <c r="G27" s="192">
        <v>272</v>
      </c>
      <c r="H27" s="415"/>
      <c r="I27" s="415"/>
      <c r="J27" s="415"/>
      <c r="K27" s="415"/>
      <c r="L27" s="415"/>
      <c r="M27" s="408"/>
      <c r="N27" s="408"/>
      <c r="O27" s="408"/>
      <c r="P27" s="408"/>
      <c r="Q27" s="408"/>
      <c r="R27" s="408"/>
      <c r="S27" s="408"/>
      <c r="T27" s="408"/>
      <c r="U27" s="408"/>
      <c r="V27" s="408"/>
      <c r="W27" s="408"/>
      <c r="X27" s="408"/>
      <c r="Y27" s="408"/>
      <c r="Z27" s="408"/>
      <c r="AA27" s="408"/>
      <c r="AB27" s="408"/>
      <c r="AC27" s="409" t="s">
        <v>689</v>
      </c>
      <c r="AD27" s="311"/>
      <c r="AE27" s="311"/>
      <c r="AF27" s="400"/>
      <c r="AG27" s="316" t="e">
        <f t="shared" si="2"/>
        <v>#N/A</v>
      </c>
      <c r="AH27" s="410" t="str">
        <f>VLOOKUP(G27,Уч!$C$2:$L$1101,9,FALSE)</f>
        <v>Никонов В.И.</v>
      </c>
      <c r="AI27" s="81"/>
      <c r="AJ27" s="42"/>
    </row>
    <row r="28" spans="1:37" s="41" customFormat="1" ht="15.95" customHeight="1" x14ac:dyDescent="0.25">
      <c r="A28" s="41">
        <f t="shared" ca="1" si="0"/>
        <v>0.35188738495271388</v>
      </c>
      <c r="B28" s="93"/>
      <c r="C28" s="382" t="str">
        <f>VLOOKUP(G28,Уч!$C$2:$L$1101,2,FALSE)</f>
        <v>Лысов Ричард</v>
      </c>
      <c r="D28" s="407">
        <f>VLOOKUP(G28,Уч!$C$2:$L$1101,3,FALSE)</f>
        <v>33242</v>
      </c>
      <c r="E28" s="94" t="str">
        <f>VLOOKUP(G28,Уч!$C$2:$L$1101,5,FALSE)</f>
        <v>Москва</v>
      </c>
      <c r="F28" s="94" t="str">
        <f>VLOOKUP(G28,Уч!$C$2:$L$1101,6,FALSE)</f>
        <v>МГФСО</v>
      </c>
      <c r="G28" s="192">
        <v>267</v>
      </c>
      <c r="H28" s="408"/>
      <c r="I28" s="408"/>
      <c r="J28" s="408"/>
      <c r="K28" s="408"/>
      <c r="L28" s="408"/>
      <c r="M28" s="408"/>
      <c r="N28" s="408"/>
      <c r="O28" s="408"/>
      <c r="P28" s="408"/>
      <c r="Q28" s="408"/>
      <c r="R28" s="408"/>
      <c r="S28" s="408"/>
      <c r="T28" s="408"/>
      <c r="U28" s="408"/>
      <c r="V28" s="408"/>
      <c r="W28" s="408"/>
      <c r="X28" s="408"/>
      <c r="Y28" s="408"/>
      <c r="Z28" s="408"/>
      <c r="AA28" s="408"/>
      <c r="AB28" s="408"/>
      <c r="AC28" s="409" t="s">
        <v>689</v>
      </c>
      <c r="AD28" s="311"/>
      <c r="AE28" s="311"/>
      <c r="AF28" s="400"/>
      <c r="AG28" s="316" t="e">
        <f t="shared" si="2"/>
        <v>#N/A</v>
      </c>
      <c r="AH28" s="410" t="str">
        <f>VLOOKUP(G28,Уч!$C$2:$L$1101,9,FALSE)</f>
        <v>Кучеряну М.И.Шульгин В.И.</v>
      </c>
      <c r="AI28" s="81"/>
      <c r="AJ28" s="42"/>
    </row>
    <row r="29" spans="1:37" s="41" customFormat="1" x14ac:dyDescent="0.3">
      <c r="H29" s="42"/>
      <c r="I29" s="42"/>
      <c r="J29" s="42"/>
      <c r="K29" s="42"/>
      <c r="T29" s="42"/>
      <c r="U29" s="42"/>
      <c r="V29" s="42"/>
      <c r="W29" s="42"/>
      <c r="X29" s="42"/>
      <c r="Y29" s="42"/>
      <c r="Z29" s="42"/>
      <c r="AH29" s="79"/>
      <c r="AI29" s="82"/>
    </row>
    <row r="30" spans="1:37" s="40" customFormat="1" x14ac:dyDescent="0.3">
      <c r="A30" s="40" t="s">
        <v>33</v>
      </c>
      <c r="B30" s="40" t="s">
        <v>29</v>
      </c>
      <c r="C30" s="40" t="s">
        <v>13</v>
      </c>
      <c r="D30" s="40" t="s">
        <v>0</v>
      </c>
      <c r="E30" s="40" t="s">
        <v>661</v>
      </c>
      <c r="F30" s="40" t="s">
        <v>6</v>
      </c>
      <c r="G30" s="40" t="s">
        <v>15</v>
      </c>
      <c r="H30" s="424">
        <v>510</v>
      </c>
      <c r="I30" s="424"/>
      <c r="J30" s="424"/>
      <c r="K30" s="424">
        <v>520</v>
      </c>
      <c r="L30" s="424"/>
      <c r="M30" s="424"/>
      <c r="N30" s="424">
        <v>530</v>
      </c>
      <c r="O30" s="424"/>
      <c r="P30" s="424"/>
      <c r="Q30" s="424">
        <v>540</v>
      </c>
      <c r="R30" s="424"/>
      <c r="S30" s="424"/>
      <c r="T30" s="424">
        <v>550</v>
      </c>
      <c r="U30" s="424"/>
      <c r="V30" s="424"/>
      <c r="W30" s="424"/>
      <c r="X30" s="424"/>
      <c r="Y30" s="424"/>
      <c r="Z30" s="424"/>
      <c r="AA30" s="424"/>
      <c r="AB30" s="424"/>
      <c r="AC30" s="40" t="s">
        <v>45</v>
      </c>
      <c r="AD30" s="71" t="s">
        <v>65</v>
      </c>
      <c r="AE30" s="71" t="s">
        <v>66</v>
      </c>
      <c r="AF30" s="71" t="s">
        <v>26</v>
      </c>
      <c r="AG30" s="71" t="s">
        <v>44</v>
      </c>
      <c r="AH30" s="403" t="s">
        <v>46</v>
      </c>
      <c r="AI30" s="80" t="s">
        <v>21</v>
      </c>
      <c r="AJ30" s="17" t="s">
        <v>53</v>
      </c>
      <c r="AK30" s="63">
        <v>1.73</v>
      </c>
    </row>
    <row r="31" spans="1:37" s="40" customFormat="1" x14ac:dyDescent="0.3">
      <c r="AD31" s="71"/>
      <c r="AE31" s="71"/>
      <c r="AF31" s="71"/>
      <c r="AG31" s="71"/>
      <c r="AH31" s="403"/>
      <c r="AI31" s="80"/>
      <c r="AJ31" s="40" t="s">
        <v>52</v>
      </c>
      <c r="AK31" s="63">
        <v>1.83</v>
      </c>
    </row>
    <row r="32" spans="1:37" s="41" customFormat="1" ht="15.95" customHeight="1" x14ac:dyDescent="0.25">
      <c r="A32" s="41">
        <f ca="1">RAND()</f>
        <v>0.30543598696112895</v>
      </c>
      <c r="B32" s="93">
        <v>1</v>
      </c>
      <c r="C32" s="382" t="str">
        <f>VLOOKUP(G32,Уч!$C$2:$L$1101,2,FALSE)</f>
        <v>Казарян Гайк</v>
      </c>
      <c r="D32" s="407">
        <f>VLOOKUP(G32,Уч!$C$2:$L$1101,3,FALSE)</f>
        <v>33012</v>
      </c>
      <c r="E32" s="94" t="str">
        <f>VLOOKUP(G32,Уч!$C$2:$L$1101,5,FALSE)</f>
        <v>Москва</v>
      </c>
      <c r="F32" s="94" t="str">
        <f>VLOOKUP(G32,Уч!$C$2:$L$1101,6,FALSE)</f>
        <v>МГФСО</v>
      </c>
      <c r="G32" s="192">
        <v>262</v>
      </c>
      <c r="H32" s="408"/>
      <c r="I32" s="408"/>
      <c r="J32" s="408"/>
      <c r="K32" s="408" t="s">
        <v>756</v>
      </c>
      <c r="L32" s="408" t="s">
        <v>757</v>
      </c>
      <c r="M32" s="408"/>
      <c r="N32" s="408" t="s">
        <v>756</v>
      </c>
      <c r="O32" s="408" t="s">
        <v>757</v>
      </c>
      <c r="P32" s="408"/>
      <c r="Q32" s="408" t="s">
        <v>757</v>
      </c>
      <c r="R32" s="408"/>
      <c r="S32" s="408"/>
      <c r="T32" s="408" t="s">
        <v>756</v>
      </c>
      <c r="U32" s="408" t="s">
        <v>756</v>
      </c>
      <c r="V32" s="408" t="s">
        <v>756</v>
      </c>
      <c r="W32" s="408"/>
      <c r="X32" s="408"/>
      <c r="Y32" s="408"/>
      <c r="Z32" s="408"/>
      <c r="AA32" s="408"/>
      <c r="AB32" s="408"/>
      <c r="AC32" s="409">
        <f>AI32/100</f>
        <v>5.4</v>
      </c>
      <c r="AD32" s="388">
        <v>1</v>
      </c>
      <c r="AE32" s="388">
        <v>1</v>
      </c>
      <c r="AF32" s="400"/>
      <c r="AG32" s="316" t="str">
        <f>LOOKUP(AC32,$AK$5:$AK$15,$AJ$5:$AJ$15)</f>
        <v>мс</v>
      </c>
      <c r="AH32" s="417" t="str">
        <f>VLOOKUP(G32,Уч!$C$2:$L$1101,9,FALSE)</f>
        <v>Шульгин В.И.Овчинник И.В.</v>
      </c>
      <c r="AI32" s="81">
        <v>540</v>
      </c>
      <c r="AJ32" s="42"/>
    </row>
    <row r="33" spans="1:37" s="41" customFormat="1" ht="15.95" customHeight="1" x14ac:dyDescent="0.25">
      <c r="A33" s="41">
        <f ca="1">RAND()</f>
        <v>0.59557025767999416</v>
      </c>
      <c r="B33" s="93">
        <v>2</v>
      </c>
      <c r="C33" s="382" t="str">
        <f>VLOOKUP(G33,Уч!$C$2:$L$1101,2,FALSE)</f>
        <v>Горохов Георгий</v>
      </c>
      <c r="D33" s="407">
        <f>VLOOKUP(G33,Уч!$C$2:$L$1101,3,FALSE)</f>
        <v>34079</v>
      </c>
      <c r="E33" s="94" t="str">
        <f>VLOOKUP(G33,Уч!$C$2:$L$1101,5,FALSE)</f>
        <v>Москва</v>
      </c>
      <c r="F33" s="94" t="str">
        <f>VLOOKUP(G33,Уч!$C$2:$L$1101,6,FALSE)</f>
        <v>Ю.М.-Знаменские</v>
      </c>
      <c r="G33" s="192">
        <v>261</v>
      </c>
      <c r="H33" s="408" t="s">
        <v>755</v>
      </c>
      <c r="I33" s="408" t="s">
        <v>755</v>
      </c>
      <c r="J33" s="408" t="s">
        <v>755</v>
      </c>
      <c r="K33" s="408" t="s">
        <v>757</v>
      </c>
      <c r="L33" s="408"/>
      <c r="M33" s="408"/>
      <c r="N33" s="408" t="s">
        <v>756</v>
      </c>
      <c r="O33" s="408" t="s">
        <v>756</v>
      </c>
      <c r="P33" s="408" t="s">
        <v>756</v>
      </c>
      <c r="Q33" s="408"/>
      <c r="R33" s="408"/>
      <c r="S33" s="408"/>
      <c r="T33" s="408"/>
      <c r="U33" s="408"/>
      <c r="V33" s="408"/>
      <c r="W33" s="408"/>
      <c r="X33" s="408"/>
      <c r="Y33" s="408"/>
      <c r="Z33" s="408"/>
      <c r="AA33" s="408"/>
      <c r="AB33" s="408"/>
      <c r="AC33" s="409">
        <f>AI33/100</f>
        <v>5.2</v>
      </c>
      <c r="AD33" s="388">
        <v>1</v>
      </c>
      <c r="AE33" s="388">
        <v>0</v>
      </c>
      <c r="AF33" s="400"/>
      <c r="AG33" s="316" t="str">
        <f>LOOKUP(AC33,$AK$5:$AK$15,$AJ$5:$AJ$15)</f>
        <v>мс</v>
      </c>
      <c r="AH33" s="417" t="str">
        <f>VLOOKUP(G33,Уч!$C$2:$L$1101,9,FALSE)</f>
        <v>Хайкин В.Е.,Карпова С.Ю.,Власов Д.Е.</v>
      </c>
      <c r="AI33" s="81">
        <v>520</v>
      </c>
      <c r="AJ33" s="42"/>
    </row>
    <row r="34" spans="1:37" s="41" customFormat="1" ht="15.95" customHeight="1" x14ac:dyDescent="0.25">
      <c r="A34" s="41">
        <f ca="1">RAND()</f>
        <v>0.99687181849203643</v>
      </c>
      <c r="B34" s="93">
        <v>3</v>
      </c>
      <c r="C34" s="382" t="str">
        <f>VLOOKUP(G34,Уч!$C$2:$L$1101,2,FALSE)</f>
        <v>Бурлаченко Павел</v>
      </c>
      <c r="D34" s="407">
        <f>VLOOKUP(G34,Уч!$C$2:$L$1101,3,FALSE)</f>
        <v>27857</v>
      </c>
      <c r="E34" s="94" t="str">
        <f>VLOOKUP(G34,Уч!$C$2:$L$1101,5,FALSE)</f>
        <v>Москва</v>
      </c>
      <c r="F34" s="94" t="str">
        <f>VLOOKUP(G34,Уч!$C$2:$L$1101,6,FALSE)</f>
        <v>МГФСО</v>
      </c>
      <c r="G34" s="192">
        <v>260</v>
      </c>
      <c r="H34" s="408" t="s">
        <v>756</v>
      </c>
      <c r="I34" s="408" t="s">
        <v>755</v>
      </c>
      <c r="J34" s="408" t="s">
        <v>755</v>
      </c>
      <c r="K34" s="408" t="s">
        <v>757</v>
      </c>
      <c r="L34" s="408"/>
      <c r="M34" s="408"/>
      <c r="N34" s="408" t="s">
        <v>756</v>
      </c>
      <c r="O34" s="408" t="s">
        <v>756</v>
      </c>
      <c r="P34" s="408" t="s">
        <v>756</v>
      </c>
      <c r="Q34" s="408"/>
      <c r="R34" s="408"/>
      <c r="S34" s="408"/>
      <c r="T34" s="408"/>
      <c r="U34" s="408"/>
      <c r="V34" s="408"/>
      <c r="W34" s="408"/>
      <c r="X34" s="408"/>
      <c r="Y34" s="408"/>
      <c r="Z34" s="408"/>
      <c r="AA34" s="408"/>
      <c r="AB34" s="408"/>
      <c r="AC34" s="409">
        <f>AI34/100</f>
        <v>5.2</v>
      </c>
      <c r="AD34" s="388">
        <v>1</v>
      </c>
      <c r="AE34" s="388">
        <v>2</v>
      </c>
      <c r="AF34" s="400"/>
      <c r="AG34" s="316" t="str">
        <f>LOOKUP(AC34,$AK$5:$AK$15,$AJ$5:$AJ$15)</f>
        <v>мс</v>
      </c>
      <c r="AH34" s="417" t="str">
        <f>VLOOKUP(G34,Уч!$C$2:$L$1101,9,FALSE)</f>
        <v>Шульгин В.И.</v>
      </c>
      <c r="AI34" s="81">
        <v>520</v>
      </c>
      <c r="AJ34" s="42"/>
    </row>
    <row r="35" spans="1:37" s="41" customFormat="1" ht="15.95" customHeight="1" x14ac:dyDescent="0.25">
      <c r="A35" s="41">
        <f ca="1">RAND()</f>
        <v>0.47087013423025215</v>
      </c>
      <c r="B35" s="93" t="s">
        <v>673</v>
      </c>
      <c r="C35" s="382" t="str">
        <f>VLOOKUP(G35,Уч!$C$2:$L$1101,2,FALSE)</f>
        <v>Козлитин Виктор</v>
      </c>
      <c r="D35" s="407">
        <f>VLOOKUP(G35,Уч!$C$2:$L$1101,3,FALSE)</f>
        <v>32306</v>
      </c>
      <c r="E35" s="94" t="str">
        <f>VLOOKUP(G35,Уч!$C$2:$L$1101,5,FALSE)</f>
        <v xml:space="preserve">Волгоградская 
Ставропольский </v>
      </c>
      <c r="F35" s="413">
        <f>VLOOKUP(G35,Уч!$C$2:$L$1101,6,FALSE)</f>
        <v>0</v>
      </c>
      <c r="G35" s="192">
        <v>265</v>
      </c>
      <c r="H35" s="421" t="s">
        <v>757</v>
      </c>
      <c r="I35" s="408"/>
      <c r="J35" s="408"/>
      <c r="K35" s="408" t="s">
        <v>757</v>
      </c>
      <c r="L35" s="408"/>
      <c r="M35" s="408"/>
      <c r="N35" s="408" t="s">
        <v>756</v>
      </c>
      <c r="O35" s="408" t="s">
        <v>757</v>
      </c>
      <c r="P35" s="408"/>
      <c r="Q35" s="408" t="s">
        <v>756</v>
      </c>
      <c r="R35" s="408" t="s">
        <v>757</v>
      </c>
      <c r="S35" s="408"/>
      <c r="T35" s="408" t="s">
        <v>756</v>
      </c>
      <c r="U35" s="408" t="s">
        <v>756</v>
      </c>
      <c r="V35" s="408" t="s">
        <v>756</v>
      </c>
      <c r="W35" s="408"/>
      <c r="X35" s="408"/>
      <c r="Y35" s="408"/>
      <c r="Z35" s="408"/>
      <c r="AA35" s="408"/>
      <c r="AB35" s="408"/>
      <c r="AC35" s="409">
        <f>AI35/100</f>
        <v>5.4</v>
      </c>
      <c r="AD35" s="388">
        <v>2</v>
      </c>
      <c r="AE35" s="388">
        <v>2</v>
      </c>
      <c r="AF35" s="400"/>
      <c r="AG35" s="316" t="str">
        <f>LOOKUP(AC35,$AK$5:$AK$15,$AJ$5:$AJ$15)</f>
        <v>мс</v>
      </c>
      <c r="AH35" s="417" t="str">
        <f>VLOOKUP(G35,Уч!$C$2:$L$1101,9,FALSE)</f>
        <v>Трофимовы Е.В., Т.Ф.,И.Е.,
Мирошниченко В.И.</v>
      </c>
      <c r="AI35" s="81">
        <v>540</v>
      </c>
      <c r="AJ35" s="42"/>
    </row>
    <row r="36" spans="1:37" s="41" customFormat="1" ht="15.95" customHeight="1" x14ac:dyDescent="0.25">
      <c r="A36" s="41">
        <f ca="1">RAND()</f>
        <v>0.78379029771370012</v>
      </c>
      <c r="B36" s="93" t="s">
        <v>673</v>
      </c>
      <c r="C36" s="382" t="str">
        <f>VLOOKUP(G36,Уч!$C$2:$L$1101,2,FALSE)</f>
        <v>Мудров Илья</v>
      </c>
      <c r="D36" s="407">
        <f>VLOOKUP(G36,Уч!$C$2:$L$1101,3,FALSE)</f>
        <v>33559</v>
      </c>
      <c r="E36" s="94" t="str">
        <f>VLOOKUP(G36,Уч!$C$2:$L$1101,5,FALSE)</f>
        <v>Ярославская</v>
      </c>
      <c r="F36" s="94" t="str">
        <f>VLOOKUP(G36,Уч!$C$2:$L$1101,6,FALSE)</f>
        <v>ГОБУ ЯО СДЮСШОР</v>
      </c>
      <c r="G36" s="192">
        <v>270</v>
      </c>
      <c r="H36" s="408"/>
      <c r="I36" s="408"/>
      <c r="J36" s="408"/>
      <c r="K36" s="408" t="s">
        <v>756</v>
      </c>
      <c r="L36" s="408" t="s">
        <v>757</v>
      </c>
      <c r="M36" s="408"/>
      <c r="N36" s="408" t="s">
        <v>755</v>
      </c>
      <c r="O36" s="408" t="s">
        <v>755</v>
      </c>
      <c r="P36" s="408" t="s">
        <v>755</v>
      </c>
      <c r="Q36" s="408" t="s">
        <v>756</v>
      </c>
      <c r="R36" s="408" t="s">
        <v>756</v>
      </c>
      <c r="S36" s="408" t="s">
        <v>756</v>
      </c>
      <c r="T36" s="408"/>
      <c r="U36" s="408"/>
      <c r="V36" s="408"/>
      <c r="W36" s="408"/>
      <c r="X36" s="408"/>
      <c r="Y36" s="408"/>
      <c r="Z36" s="408"/>
      <c r="AA36" s="408"/>
      <c r="AB36" s="408"/>
      <c r="AC36" s="409">
        <f>AI36/100</f>
        <v>5.2</v>
      </c>
      <c r="AD36" s="388">
        <v>2</v>
      </c>
      <c r="AE36" s="388">
        <v>1</v>
      </c>
      <c r="AF36" s="400"/>
      <c r="AG36" s="316" t="str">
        <f>LOOKUP(AC36,$AK$5:$AK$15,$AJ$5:$AJ$15)</f>
        <v>мс</v>
      </c>
      <c r="AH36" s="417" t="str">
        <f>VLOOKUP(G36,Уч!$C$2:$L$1101,9,FALSE)</f>
        <v>РуденкоВ.Г.Огвоздина Т.В.</v>
      </c>
      <c r="AI36" s="81">
        <v>520</v>
      </c>
      <c r="AJ36" s="42"/>
    </row>
    <row r="37" spans="1:37" s="41" customFormat="1" x14ac:dyDescent="0.3">
      <c r="H37" s="42"/>
      <c r="I37" s="42"/>
      <c r="J37" s="42"/>
      <c r="K37" s="42"/>
      <c r="T37" s="42"/>
      <c r="U37" s="42"/>
      <c r="V37" s="42"/>
      <c r="W37" s="42"/>
      <c r="X37" s="42"/>
      <c r="Y37" s="42"/>
      <c r="Z37" s="42"/>
      <c r="AH37" s="79"/>
      <c r="AI37" s="82"/>
    </row>
    <row r="38" spans="1:37" s="41" customFormat="1" x14ac:dyDescent="0.3">
      <c r="H38" s="42"/>
      <c r="I38" s="42"/>
      <c r="J38" s="42"/>
      <c r="K38" s="42"/>
      <c r="T38" s="42"/>
      <c r="U38" s="42"/>
      <c r="V38" s="42"/>
      <c r="W38" s="42"/>
      <c r="X38" s="42"/>
      <c r="Y38" s="42"/>
      <c r="Z38" s="42"/>
      <c r="AH38" s="79"/>
      <c r="AI38" s="82"/>
    </row>
    <row r="39" spans="1:37" x14ac:dyDescent="0.3">
      <c r="B39" s="41"/>
      <c r="C39" s="41"/>
      <c r="D39" s="41"/>
      <c r="E39" s="41"/>
      <c r="F39" s="41"/>
      <c r="G39" s="41"/>
      <c r="H39" s="42"/>
      <c r="I39" s="42"/>
      <c r="J39" s="42"/>
      <c r="K39" s="42"/>
      <c r="L39" s="41"/>
      <c r="M39" s="41"/>
      <c r="N39" s="41"/>
      <c r="O39" s="41"/>
      <c r="P39" s="41"/>
      <c r="Q39" s="41"/>
      <c r="R39" s="41"/>
      <c r="S39" s="41"/>
      <c r="T39" s="42"/>
      <c r="U39" s="42"/>
      <c r="V39" s="42"/>
      <c r="W39" s="42"/>
      <c r="X39" s="42"/>
      <c r="Y39" s="42"/>
      <c r="Z39" s="42"/>
      <c r="AA39" s="41"/>
      <c r="AB39" s="41"/>
      <c r="AC39" s="41"/>
      <c r="AD39" s="41"/>
      <c r="AE39" s="41"/>
      <c r="AF39" s="41"/>
      <c r="AG39" s="41"/>
      <c r="AH39" s="79"/>
    </row>
    <row r="40" spans="1:37" x14ac:dyDescent="0.3">
      <c r="B40" s="41"/>
      <c r="C40" s="41"/>
      <c r="D40" s="41"/>
      <c r="E40" s="41"/>
      <c r="F40" s="41"/>
      <c r="G40" s="41"/>
      <c r="H40" s="42"/>
      <c r="I40" s="42"/>
      <c r="J40" s="42"/>
      <c r="K40" s="42"/>
      <c r="L40" s="41"/>
      <c r="M40" s="41"/>
      <c r="N40" s="41"/>
      <c r="O40" s="41"/>
      <c r="P40" s="41"/>
      <c r="Q40" s="41"/>
      <c r="R40" s="41"/>
      <c r="S40" s="41"/>
      <c r="T40" s="42"/>
      <c r="U40" s="42"/>
      <c r="V40" s="42"/>
      <c r="W40" s="42"/>
      <c r="X40" s="42"/>
      <c r="Y40" s="42"/>
      <c r="Z40" s="42"/>
      <c r="AA40" s="41"/>
      <c r="AB40" s="41"/>
      <c r="AC40" s="41"/>
      <c r="AD40" s="41"/>
      <c r="AE40" s="41"/>
      <c r="AF40" s="41"/>
      <c r="AG40" s="41"/>
      <c r="AH40" s="79"/>
    </row>
    <row r="41" spans="1:37" x14ac:dyDescent="0.3">
      <c r="B41" s="41"/>
      <c r="C41" s="41"/>
      <c r="D41" s="41"/>
      <c r="E41" s="41"/>
      <c r="F41" s="41"/>
      <c r="G41" s="41"/>
      <c r="H41" s="42"/>
      <c r="I41" s="42"/>
      <c r="J41" s="42"/>
      <c r="K41" s="42"/>
      <c r="L41" s="41"/>
      <c r="M41" s="41"/>
      <c r="N41" s="41"/>
      <c r="O41" s="41"/>
      <c r="P41" s="41"/>
      <c r="Q41" s="41"/>
      <c r="R41" s="41"/>
      <c r="S41" s="41"/>
      <c r="T41" s="42"/>
      <c r="U41" s="42"/>
      <c r="V41" s="42"/>
      <c r="W41" s="42"/>
      <c r="X41" s="42"/>
      <c r="Y41" s="42"/>
      <c r="Z41" s="42"/>
      <c r="AA41" s="41"/>
      <c r="AB41" s="41"/>
      <c r="AC41" s="41"/>
      <c r="AD41" s="41"/>
      <c r="AE41" s="41"/>
      <c r="AF41" s="41"/>
      <c r="AG41" s="41"/>
      <c r="AH41" s="79"/>
    </row>
    <row r="42" spans="1:37" x14ac:dyDescent="0.3">
      <c r="B42" s="41"/>
      <c r="C42" s="41"/>
      <c r="D42" s="41"/>
      <c r="E42" s="41"/>
      <c r="F42" s="41"/>
      <c r="G42" s="41"/>
      <c r="H42" s="42"/>
      <c r="I42" s="42"/>
      <c r="J42" s="42"/>
      <c r="K42" s="42"/>
      <c r="L42" s="41"/>
      <c r="M42" s="41"/>
      <c r="N42" s="41"/>
      <c r="O42" s="41"/>
      <c r="P42" s="41"/>
      <c r="Q42" s="41"/>
      <c r="R42" s="41"/>
      <c r="S42" s="41"/>
      <c r="T42" s="42"/>
      <c r="U42" s="42"/>
      <c r="V42" s="42"/>
      <c r="W42" s="42"/>
      <c r="X42" s="42"/>
      <c r="Y42" s="42"/>
      <c r="Z42" s="42"/>
      <c r="AA42" s="41"/>
      <c r="AB42" s="41"/>
      <c r="AC42" s="41"/>
      <c r="AD42" s="41"/>
      <c r="AE42" s="41"/>
      <c r="AF42" s="41"/>
      <c r="AG42" s="41"/>
      <c r="AH42" s="79"/>
    </row>
    <row r="43" spans="1:37" x14ac:dyDescent="0.3">
      <c r="B43" s="41"/>
      <c r="C43" s="41"/>
      <c r="D43" s="41"/>
      <c r="E43" s="41"/>
      <c r="F43" s="41"/>
      <c r="G43" s="41"/>
      <c r="H43" s="42"/>
      <c r="I43" s="42"/>
      <c r="J43" s="42"/>
      <c r="K43" s="42"/>
      <c r="L43" s="41"/>
      <c r="M43" s="41"/>
      <c r="N43" s="41"/>
      <c r="O43" s="41"/>
      <c r="P43" s="41"/>
      <c r="Q43" s="41"/>
      <c r="R43" s="41"/>
      <c r="S43" s="41"/>
      <c r="T43" s="42"/>
      <c r="U43" s="42"/>
      <c r="V43" s="42"/>
      <c r="W43" s="42"/>
      <c r="X43" s="42"/>
      <c r="Y43" s="42"/>
      <c r="Z43" s="42"/>
      <c r="AA43" s="41"/>
      <c r="AB43" s="41"/>
      <c r="AC43" s="41"/>
      <c r="AD43" s="41"/>
      <c r="AE43" s="41"/>
      <c r="AF43" s="41"/>
      <c r="AG43" s="41"/>
      <c r="AH43" s="79"/>
    </row>
    <row r="44" spans="1:37" x14ac:dyDescent="0.3">
      <c r="B44" s="41"/>
      <c r="C44" s="41"/>
      <c r="D44" s="41"/>
      <c r="E44" s="41"/>
      <c r="F44" s="41"/>
      <c r="G44" s="41"/>
      <c r="H44" s="42"/>
      <c r="I44" s="42"/>
      <c r="J44" s="42"/>
      <c r="K44" s="42"/>
      <c r="L44" s="41"/>
      <c r="M44" s="41"/>
      <c r="N44" s="41"/>
      <c r="O44" s="41"/>
      <c r="P44" s="41"/>
      <c r="Q44" s="41"/>
      <c r="R44" s="41"/>
      <c r="S44" s="41"/>
      <c r="T44" s="42"/>
      <c r="U44" s="42"/>
      <c r="V44" s="42"/>
      <c r="W44" s="42"/>
      <c r="X44" s="42"/>
      <c r="Y44" s="42"/>
      <c r="Z44" s="42"/>
      <c r="AA44" s="41"/>
      <c r="AB44" s="41"/>
      <c r="AC44" s="41"/>
      <c r="AD44" s="41"/>
      <c r="AE44" s="41"/>
      <c r="AF44" s="41"/>
      <c r="AG44" s="41"/>
      <c r="AH44" s="79"/>
    </row>
    <row r="45" spans="1:37" x14ac:dyDescent="0.3">
      <c r="B45" s="41"/>
      <c r="C45" s="41"/>
      <c r="D45" s="41"/>
      <c r="E45" s="41"/>
      <c r="F45" s="41"/>
      <c r="G45" s="41"/>
      <c r="H45" s="42"/>
      <c r="I45" s="42"/>
      <c r="J45" s="42"/>
      <c r="K45" s="42"/>
      <c r="L45" s="41"/>
      <c r="M45" s="41"/>
      <c r="N45" s="41"/>
      <c r="O45" s="41"/>
      <c r="P45" s="41"/>
      <c r="Q45" s="41"/>
      <c r="R45" s="41"/>
      <c r="S45" s="41"/>
      <c r="T45" s="42"/>
      <c r="U45" s="42"/>
      <c r="V45" s="42"/>
      <c r="W45" s="42"/>
      <c r="X45" s="42"/>
      <c r="Y45" s="42"/>
      <c r="Z45" s="42"/>
      <c r="AA45" s="41"/>
      <c r="AB45" s="41"/>
      <c r="AC45" s="41"/>
      <c r="AD45" s="41"/>
      <c r="AE45" s="41"/>
      <c r="AF45" s="41"/>
      <c r="AG45" s="41"/>
      <c r="AH45" s="79"/>
    </row>
    <row r="46" spans="1:37" x14ac:dyDescent="0.3">
      <c r="B46" s="41"/>
      <c r="C46" s="41"/>
      <c r="D46" s="41"/>
      <c r="E46" s="41"/>
      <c r="F46" s="41"/>
      <c r="G46" s="41"/>
      <c r="H46" s="42"/>
      <c r="I46" s="42"/>
      <c r="J46" s="42"/>
      <c r="K46" s="42"/>
      <c r="L46" s="41"/>
      <c r="M46" s="41"/>
      <c r="N46" s="41"/>
      <c r="O46" s="41"/>
      <c r="P46" s="41"/>
      <c r="Q46" s="41"/>
      <c r="R46" s="41"/>
      <c r="S46" s="41"/>
      <c r="T46" s="42"/>
      <c r="U46" s="42"/>
      <c r="V46" s="42"/>
      <c r="W46" s="42"/>
      <c r="X46" s="42"/>
      <c r="Y46" s="42"/>
      <c r="Z46" s="42"/>
      <c r="AA46" s="41"/>
      <c r="AB46" s="41"/>
      <c r="AC46" s="41"/>
      <c r="AD46" s="41"/>
      <c r="AE46" s="41"/>
      <c r="AF46" s="41"/>
      <c r="AG46" s="41"/>
      <c r="AH46" s="79"/>
    </row>
    <row r="47" spans="1:37" s="35" customFormat="1" x14ac:dyDescent="0.3">
      <c r="A47" s="15"/>
      <c r="B47" s="41"/>
      <c r="C47" s="41"/>
      <c r="D47" s="41"/>
      <c r="E47" s="41"/>
      <c r="F47" s="41"/>
      <c r="G47" s="41"/>
      <c r="H47" s="42"/>
      <c r="I47" s="42"/>
      <c r="J47" s="42"/>
      <c r="K47" s="42"/>
      <c r="L47" s="41"/>
      <c r="M47" s="41"/>
      <c r="N47" s="41"/>
      <c r="O47" s="41"/>
      <c r="P47" s="41"/>
      <c r="Q47" s="41"/>
      <c r="R47" s="41"/>
      <c r="S47" s="41"/>
      <c r="T47" s="42"/>
      <c r="U47" s="42"/>
      <c r="V47" s="42"/>
      <c r="W47" s="42"/>
      <c r="X47" s="42"/>
      <c r="Y47" s="42"/>
      <c r="Z47" s="42"/>
      <c r="AA47" s="41"/>
      <c r="AB47" s="41"/>
      <c r="AC47" s="41"/>
      <c r="AD47" s="41"/>
      <c r="AE47" s="41"/>
      <c r="AF47" s="41"/>
      <c r="AG47" s="41"/>
      <c r="AH47" s="79"/>
      <c r="AJ47" s="15"/>
      <c r="AK47" s="15"/>
    </row>
    <row r="48" spans="1:37" s="35" customFormat="1" x14ac:dyDescent="0.3">
      <c r="A48" s="15"/>
      <c r="B48" s="41"/>
      <c r="C48" s="41"/>
      <c r="D48" s="41"/>
      <c r="E48" s="41"/>
      <c r="F48" s="41"/>
      <c r="G48" s="41"/>
      <c r="H48" s="42"/>
      <c r="I48" s="42"/>
      <c r="J48" s="42"/>
      <c r="K48" s="42"/>
      <c r="L48" s="41"/>
      <c r="M48" s="41"/>
      <c r="N48" s="41"/>
      <c r="O48" s="41"/>
      <c r="P48" s="41"/>
      <c r="Q48" s="41"/>
      <c r="R48" s="41"/>
      <c r="S48" s="41"/>
      <c r="T48" s="42"/>
      <c r="U48" s="42"/>
      <c r="V48" s="42"/>
      <c r="W48" s="42"/>
      <c r="X48" s="42"/>
      <c r="Y48" s="42"/>
      <c r="Z48" s="42"/>
      <c r="AA48" s="41"/>
      <c r="AB48" s="41"/>
      <c r="AC48" s="41"/>
      <c r="AD48" s="41"/>
      <c r="AE48" s="41"/>
      <c r="AF48" s="41"/>
      <c r="AG48" s="41"/>
      <c r="AH48" s="79"/>
      <c r="AJ48" s="15"/>
      <c r="AK48" s="15"/>
    </row>
    <row r="49" spans="1:37" s="35" customFormat="1" x14ac:dyDescent="0.3">
      <c r="A49" s="15"/>
      <c r="B49" s="41"/>
      <c r="C49" s="41"/>
      <c r="D49" s="41"/>
      <c r="E49" s="41"/>
      <c r="F49" s="41"/>
      <c r="G49" s="41"/>
      <c r="H49" s="42"/>
      <c r="I49" s="42"/>
      <c r="J49" s="42"/>
      <c r="K49" s="42"/>
      <c r="L49" s="41"/>
      <c r="M49" s="41"/>
      <c r="N49" s="41"/>
      <c r="O49" s="41"/>
      <c r="P49" s="41"/>
      <c r="Q49" s="41"/>
      <c r="R49" s="41"/>
      <c r="S49" s="41"/>
      <c r="T49" s="42"/>
      <c r="U49" s="42"/>
      <c r="V49" s="42"/>
      <c r="W49" s="42"/>
      <c r="X49" s="42"/>
      <c r="Y49" s="42"/>
      <c r="Z49" s="42"/>
      <c r="AA49" s="41"/>
      <c r="AB49" s="41"/>
      <c r="AC49" s="41"/>
      <c r="AD49" s="41"/>
      <c r="AE49" s="41"/>
      <c r="AF49" s="41"/>
      <c r="AG49" s="41"/>
      <c r="AH49" s="79"/>
      <c r="AJ49" s="15"/>
      <c r="AK49" s="15"/>
    </row>
    <row r="50" spans="1:37" s="35" customFormat="1" x14ac:dyDescent="0.3">
      <c r="A50" s="15"/>
      <c r="B50" s="41"/>
      <c r="C50" s="41"/>
      <c r="D50" s="41"/>
      <c r="E50" s="41"/>
      <c r="F50" s="41"/>
      <c r="G50" s="41"/>
      <c r="H50" s="42"/>
      <c r="I50" s="42"/>
      <c r="J50" s="42"/>
      <c r="K50" s="42"/>
      <c r="L50" s="41"/>
      <c r="M50" s="41"/>
      <c r="N50" s="41"/>
      <c r="O50" s="41"/>
      <c r="P50" s="41"/>
      <c r="Q50" s="41"/>
      <c r="R50" s="41"/>
      <c r="S50" s="41"/>
      <c r="T50" s="42"/>
      <c r="U50" s="42"/>
      <c r="V50" s="42"/>
      <c r="W50" s="42"/>
      <c r="X50" s="42"/>
      <c r="Y50" s="42"/>
      <c r="Z50" s="42"/>
      <c r="AA50" s="41"/>
      <c r="AB50" s="41"/>
      <c r="AC50" s="41"/>
      <c r="AD50" s="41"/>
      <c r="AE50" s="41"/>
      <c r="AF50" s="41"/>
      <c r="AG50" s="41"/>
      <c r="AH50" s="79"/>
      <c r="AJ50" s="15"/>
      <c r="AK50" s="15"/>
    </row>
    <row r="51" spans="1:37" s="35" customFormat="1" x14ac:dyDescent="0.3">
      <c r="A51" s="15"/>
      <c r="B51" s="41"/>
      <c r="C51" s="41"/>
      <c r="D51" s="41"/>
      <c r="E51" s="41"/>
      <c r="F51" s="41"/>
      <c r="G51" s="41"/>
      <c r="H51" s="42"/>
      <c r="I51" s="42"/>
      <c r="J51" s="42"/>
      <c r="K51" s="42"/>
      <c r="L51" s="41"/>
      <c r="M51" s="41"/>
      <c r="N51" s="41"/>
      <c r="O51" s="41"/>
      <c r="P51" s="41"/>
      <c r="Q51" s="41"/>
      <c r="R51" s="41"/>
      <c r="S51" s="41"/>
      <c r="T51" s="42"/>
      <c r="U51" s="42"/>
      <c r="V51" s="42"/>
      <c r="W51" s="42"/>
      <c r="X51" s="42"/>
      <c r="Y51" s="42"/>
      <c r="Z51" s="42"/>
      <c r="AA51" s="41"/>
      <c r="AB51" s="41"/>
      <c r="AC51" s="41"/>
      <c r="AD51" s="41"/>
      <c r="AE51" s="41"/>
      <c r="AF51" s="41"/>
      <c r="AG51" s="41"/>
      <c r="AH51" s="79"/>
      <c r="AJ51" s="15"/>
      <c r="AK51" s="15"/>
    </row>
    <row r="52" spans="1:37" s="35" customFormat="1" x14ac:dyDescent="0.3">
      <c r="A52" s="15"/>
      <c r="B52" s="41"/>
      <c r="C52" s="41"/>
      <c r="D52" s="41"/>
      <c r="E52" s="41"/>
      <c r="F52" s="41"/>
      <c r="G52" s="41"/>
      <c r="H52" s="42"/>
      <c r="I52" s="42"/>
      <c r="J52" s="42"/>
      <c r="K52" s="42"/>
      <c r="L52" s="41"/>
      <c r="M52" s="41"/>
      <c r="N52" s="41"/>
      <c r="O52" s="41"/>
      <c r="P52" s="41"/>
      <c r="Q52" s="41"/>
      <c r="R52" s="41"/>
      <c r="S52" s="41"/>
      <c r="T52" s="42"/>
      <c r="U52" s="42"/>
      <c r="V52" s="42"/>
      <c r="W52" s="42"/>
      <c r="X52" s="42"/>
      <c r="Y52" s="42"/>
      <c r="Z52" s="42"/>
      <c r="AA52" s="41"/>
      <c r="AB52" s="41"/>
      <c r="AC52" s="41"/>
      <c r="AD52" s="41"/>
      <c r="AE52" s="41"/>
      <c r="AF52" s="41"/>
      <c r="AG52" s="41"/>
      <c r="AH52" s="79"/>
      <c r="AJ52" s="15"/>
      <c r="AK52" s="15"/>
    </row>
    <row r="53" spans="1:37" s="35" customFormat="1" x14ac:dyDescent="0.3">
      <c r="A53" s="15"/>
      <c r="B53" s="41"/>
      <c r="C53" s="41"/>
      <c r="D53" s="41"/>
      <c r="E53" s="41"/>
      <c r="F53" s="41"/>
      <c r="G53" s="41"/>
      <c r="H53" s="42"/>
      <c r="I53" s="42"/>
      <c r="J53" s="42"/>
      <c r="K53" s="42"/>
      <c r="L53" s="41"/>
      <c r="M53" s="41"/>
      <c r="N53" s="41"/>
      <c r="O53" s="41"/>
      <c r="P53" s="41"/>
      <c r="Q53" s="41"/>
      <c r="R53" s="41"/>
      <c r="S53" s="41"/>
      <c r="T53" s="42"/>
      <c r="U53" s="42"/>
      <c r="V53" s="42"/>
      <c r="W53" s="42"/>
      <c r="X53" s="42"/>
      <c r="Y53" s="42"/>
      <c r="Z53" s="42"/>
      <c r="AA53" s="41"/>
      <c r="AB53" s="41"/>
      <c r="AC53" s="41"/>
      <c r="AD53" s="41"/>
      <c r="AE53" s="41"/>
      <c r="AF53" s="41"/>
      <c r="AG53" s="41"/>
      <c r="AH53" s="79"/>
      <c r="AJ53" s="15"/>
      <c r="AK53" s="15"/>
    </row>
    <row r="54" spans="1:37" s="35" customFormat="1" x14ac:dyDescent="0.3">
      <c r="A54" s="15"/>
      <c r="B54" s="41"/>
      <c r="C54" s="41"/>
      <c r="D54" s="41"/>
      <c r="E54" s="41"/>
      <c r="F54" s="41"/>
      <c r="G54" s="41"/>
      <c r="H54" s="42"/>
      <c r="I54" s="42"/>
      <c r="J54" s="42"/>
      <c r="K54" s="42"/>
      <c r="L54" s="41"/>
      <c r="M54" s="41"/>
      <c r="N54" s="41"/>
      <c r="O54" s="41"/>
      <c r="P54" s="41"/>
      <c r="Q54" s="41"/>
      <c r="R54" s="41"/>
      <c r="S54" s="41"/>
      <c r="T54" s="42"/>
      <c r="U54" s="42"/>
      <c r="V54" s="42"/>
      <c r="W54" s="42"/>
      <c r="X54" s="42"/>
      <c r="Y54" s="42"/>
      <c r="Z54" s="42"/>
      <c r="AA54" s="41"/>
      <c r="AB54" s="41"/>
      <c r="AC54" s="41"/>
      <c r="AD54" s="41"/>
      <c r="AE54" s="41"/>
      <c r="AF54" s="41"/>
      <c r="AG54" s="41"/>
      <c r="AH54" s="79"/>
      <c r="AJ54" s="15"/>
      <c r="AK54" s="15"/>
    </row>
    <row r="55" spans="1:37" s="35" customFormat="1" x14ac:dyDescent="0.3">
      <c r="A55" s="15"/>
      <c r="B55" s="41"/>
      <c r="C55" s="41"/>
      <c r="D55" s="41"/>
      <c r="E55" s="41"/>
      <c r="F55" s="41"/>
      <c r="G55" s="41"/>
      <c r="H55" s="42"/>
      <c r="I55" s="42"/>
      <c r="J55" s="42"/>
      <c r="K55" s="42"/>
      <c r="L55" s="41"/>
      <c r="M55" s="41"/>
      <c r="N55" s="41"/>
      <c r="O55" s="41"/>
      <c r="P55" s="41"/>
      <c r="Q55" s="41"/>
      <c r="R55" s="41"/>
      <c r="S55" s="41"/>
      <c r="T55" s="42"/>
      <c r="U55" s="42"/>
      <c r="V55" s="42"/>
      <c r="W55" s="42"/>
      <c r="X55" s="42"/>
      <c r="Y55" s="42"/>
      <c r="Z55" s="42"/>
      <c r="AA55" s="41"/>
      <c r="AB55" s="41"/>
      <c r="AC55" s="41"/>
      <c r="AD55" s="41"/>
      <c r="AE55" s="41"/>
      <c r="AF55" s="41"/>
      <c r="AG55" s="41"/>
      <c r="AH55" s="79"/>
      <c r="AJ55" s="15"/>
      <c r="AK55" s="15"/>
    </row>
    <row r="56" spans="1:37" s="35" customFormat="1" x14ac:dyDescent="0.3">
      <c r="A56" s="15"/>
      <c r="B56" s="41"/>
      <c r="C56" s="41"/>
      <c r="D56" s="41"/>
      <c r="E56" s="41"/>
      <c r="F56" s="41"/>
      <c r="G56" s="41"/>
      <c r="H56" s="42"/>
      <c r="I56" s="42"/>
      <c r="J56" s="42"/>
      <c r="K56" s="42"/>
      <c r="L56" s="41"/>
      <c r="M56" s="41"/>
      <c r="N56" s="41"/>
      <c r="O56" s="41"/>
      <c r="P56" s="41"/>
      <c r="Q56" s="41"/>
      <c r="R56" s="41"/>
      <c r="S56" s="41"/>
      <c r="T56" s="42"/>
      <c r="U56" s="42"/>
      <c r="V56" s="42"/>
      <c r="W56" s="42"/>
      <c r="X56" s="42"/>
      <c r="Y56" s="42"/>
      <c r="Z56" s="42"/>
      <c r="AA56" s="41"/>
      <c r="AB56" s="41"/>
      <c r="AC56" s="41"/>
      <c r="AD56" s="41"/>
      <c r="AE56" s="41"/>
      <c r="AF56" s="41"/>
      <c r="AG56" s="41"/>
      <c r="AH56" s="79"/>
      <c r="AJ56" s="15"/>
      <c r="AK56" s="15"/>
    </row>
    <row r="57" spans="1:37" s="35" customFormat="1" x14ac:dyDescent="0.3">
      <c r="A57" s="15"/>
      <c r="B57" s="41"/>
      <c r="C57" s="41"/>
      <c r="D57" s="41"/>
      <c r="E57" s="41"/>
      <c r="F57" s="41"/>
      <c r="G57" s="41"/>
      <c r="H57" s="42"/>
      <c r="I57" s="42"/>
      <c r="J57" s="42"/>
      <c r="K57" s="42"/>
      <c r="L57" s="41"/>
      <c r="M57" s="41"/>
      <c r="N57" s="41"/>
      <c r="O57" s="41"/>
      <c r="P57" s="41"/>
      <c r="Q57" s="41"/>
      <c r="R57" s="41"/>
      <c r="S57" s="41"/>
      <c r="T57" s="42"/>
      <c r="U57" s="42"/>
      <c r="V57" s="42"/>
      <c r="W57" s="42"/>
      <c r="X57" s="42"/>
      <c r="Y57" s="42"/>
      <c r="Z57" s="42"/>
      <c r="AA57" s="41"/>
      <c r="AB57" s="41"/>
      <c r="AC57" s="41"/>
      <c r="AD57" s="41"/>
      <c r="AE57" s="41"/>
      <c r="AF57" s="41"/>
      <c r="AG57" s="41"/>
      <c r="AH57" s="79"/>
      <c r="AJ57" s="15"/>
      <c r="AK57" s="15"/>
    </row>
    <row r="58" spans="1:37" s="35" customFormat="1" x14ac:dyDescent="0.3">
      <c r="A58" s="15"/>
      <c r="B58" s="41"/>
      <c r="C58" s="41"/>
      <c r="D58" s="41"/>
      <c r="E58" s="41"/>
      <c r="F58" s="41"/>
      <c r="G58" s="41"/>
      <c r="H58" s="42"/>
      <c r="I58" s="42"/>
      <c r="J58" s="42"/>
      <c r="K58" s="42"/>
      <c r="L58" s="41"/>
      <c r="M58" s="41"/>
      <c r="N58" s="41"/>
      <c r="O58" s="41"/>
      <c r="P58" s="41"/>
      <c r="Q58" s="41"/>
      <c r="R58" s="41"/>
      <c r="S58" s="41"/>
      <c r="T58" s="42"/>
      <c r="U58" s="42"/>
      <c r="V58" s="42"/>
      <c r="W58" s="42"/>
      <c r="X58" s="42"/>
      <c r="Y58" s="42"/>
      <c r="Z58" s="42"/>
      <c r="AA58" s="41"/>
      <c r="AB58" s="41"/>
      <c r="AC58" s="41"/>
      <c r="AD58" s="41"/>
      <c r="AE58" s="41"/>
      <c r="AF58" s="41"/>
      <c r="AG58" s="41"/>
      <c r="AH58" s="79"/>
      <c r="AJ58" s="15"/>
      <c r="AK58" s="15"/>
    </row>
    <row r="59" spans="1:37" s="35" customFormat="1" x14ac:dyDescent="0.3">
      <c r="A59" s="15"/>
      <c r="B59" s="41"/>
      <c r="C59" s="41"/>
      <c r="D59" s="41"/>
      <c r="E59" s="41"/>
      <c r="F59" s="41"/>
      <c r="G59" s="41"/>
      <c r="H59" s="42"/>
      <c r="I59" s="42"/>
      <c r="J59" s="42"/>
      <c r="K59" s="42"/>
      <c r="L59" s="41"/>
      <c r="M59" s="41"/>
      <c r="N59" s="41"/>
      <c r="O59" s="41"/>
      <c r="P59" s="41"/>
      <c r="Q59" s="41"/>
      <c r="R59" s="41"/>
      <c r="S59" s="41"/>
      <c r="T59" s="42"/>
      <c r="U59" s="42"/>
      <c r="V59" s="42"/>
      <c r="W59" s="42"/>
      <c r="X59" s="42"/>
      <c r="Y59" s="42"/>
      <c r="Z59" s="42"/>
      <c r="AA59" s="41"/>
      <c r="AB59" s="41"/>
      <c r="AC59" s="41"/>
      <c r="AD59" s="41"/>
      <c r="AE59" s="41"/>
      <c r="AF59" s="41"/>
      <c r="AG59" s="41"/>
      <c r="AH59" s="79"/>
      <c r="AJ59" s="15"/>
      <c r="AK59" s="15"/>
    </row>
    <row r="60" spans="1:37" s="35" customFormat="1" x14ac:dyDescent="0.3">
      <c r="A60" s="15"/>
      <c r="B60" s="41"/>
      <c r="C60" s="41"/>
      <c r="D60" s="41"/>
      <c r="E60" s="41"/>
      <c r="F60" s="41"/>
      <c r="G60" s="41"/>
      <c r="H60" s="42"/>
      <c r="I60" s="42"/>
      <c r="J60" s="42"/>
      <c r="K60" s="42"/>
      <c r="L60" s="41"/>
      <c r="M60" s="41"/>
      <c r="N60" s="41"/>
      <c r="O60" s="41"/>
      <c r="P60" s="41"/>
      <c r="Q60" s="41"/>
      <c r="R60" s="41"/>
      <c r="S60" s="41"/>
      <c r="T60" s="42"/>
      <c r="U60" s="42"/>
      <c r="V60" s="42"/>
      <c r="W60" s="42"/>
      <c r="X60" s="42"/>
      <c r="Y60" s="42"/>
      <c r="Z60" s="42"/>
      <c r="AA60" s="41"/>
      <c r="AB60" s="41"/>
      <c r="AC60" s="41"/>
      <c r="AD60" s="41"/>
      <c r="AE60" s="41"/>
      <c r="AF60" s="41"/>
      <c r="AG60" s="41"/>
      <c r="AH60" s="79"/>
      <c r="AJ60" s="15"/>
      <c r="AK60" s="15"/>
    </row>
    <row r="61" spans="1:37" s="35" customFormat="1" x14ac:dyDescent="0.3">
      <c r="A61" s="15"/>
      <c r="B61" s="41"/>
      <c r="C61" s="41"/>
      <c r="D61" s="41"/>
      <c r="E61" s="41"/>
      <c r="F61" s="41"/>
      <c r="G61" s="41"/>
      <c r="H61" s="42"/>
      <c r="I61" s="42"/>
      <c r="J61" s="42"/>
      <c r="K61" s="42"/>
      <c r="L61" s="41"/>
      <c r="M61" s="41"/>
      <c r="N61" s="41"/>
      <c r="O61" s="41"/>
      <c r="P61" s="41"/>
      <c r="Q61" s="41"/>
      <c r="R61" s="41"/>
      <c r="S61" s="41"/>
      <c r="T61" s="42"/>
      <c r="U61" s="42"/>
      <c r="V61" s="42"/>
      <c r="W61" s="42"/>
      <c r="X61" s="42"/>
      <c r="Y61" s="42"/>
      <c r="Z61" s="42"/>
      <c r="AA61" s="41"/>
      <c r="AB61" s="41"/>
      <c r="AC61" s="41"/>
      <c r="AD61" s="41"/>
      <c r="AE61" s="41"/>
      <c r="AF61" s="41"/>
      <c r="AG61" s="41"/>
      <c r="AH61" s="79"/>
      <c r="AJ61" s="15"/>
      <c r="AK61" s="15"/>
    </row>
    <row r="62" spans="1:37" s="35" customFormat="1" x14ac:dyDescent="0.3">
      <c r="A62" s="15"/>
      <c r="B62" s="41"/>
      <c r="C62" s="41"/>
      <c r="D62" s="41"/>
      <c r="E62" s="41"/>
      <c r="F62" s="41"/>
      <c r="G62" s="41"/>
      <c r="H62" s="42"/>
      <c r="I62" s="42"/>
      <c r="J62" s="42"/>
      <c r="K62" s="42"/>
      <c r="L62" s="41"/>
      <c r="M62" s="41"/>
      <c r="N62" s="41"/>
      <c r="O62" s="41"/>
      <c r="P62" s="41"/>
      <c r="Q62" s="41"/>
      <c r="R62" s="41"/>
      <c r="S62" s="41"/>
      <c r="T62" s="42"/>
      <c r="U62" s="42"/>
      <c r="V62" s="42"/>
      <c r="W62" s="42"/>
      <c r="X62" s="42"/>
      <c r="Y62" s="42"/>
      <c r="Z62" s="42"/>
      <c r="AA62" s="41"/>
      <c r="AB62" s="41"/>
      <c r="AC62" s="41"/>
      <c r="AD62" s="41"/>
      <c r="AE62" s="41"/>
      <c r="AF62" s="41"/>
      <c r="AG62" s="41"/>
      <c r="AH62" s="79"/>
      <c r="AJ62" s="15"/>
      <c r="AK62" s="15"/>
    </row>
    <row r="63" spans="1:37" s="35" customFormat="1" x14ac:dyDescent="0.3">
      <c r="A63" s="15"/>
      <c r="B63" s="41"/>
      <c r="C63" s="41"/>
      <c r="D63" s="41"/>
      <c r="E63" s="41"/>
      <c r="F63" s="41"/>
      <c r="G63" s="41"/>
      <c r="H63" s="42"/>
      <c r="I63" s="42"/>
      <c r="J63" s="42"/>
      <c r="K63" s="42"/>
      <c r="L63" s="41"/>
      <c r="M63" s="41"/>
      <c r="N63" s="41"/>
      <c r="O63" s="41"/>
      <c r="P63" s="41"/>
      <c r="Q63" s="41"/>
      <c r="R63" s="41"/>
      <c r="S63" s="41"/>
      <c r="T63" s="42"/>
      <c r="U63" s="42"/>
      <c r="V63" s="42"/>
      <c r="W63" s="42"/>
      <c r="X63" s="42"/>
      <c r="Y63" s="42"/>
      <c r="Z63" s="42"/>
      <c r="AA63" s="41"/>
      <c r="AB63" s="41"/>
      <c r="AC63" s="41"/>
      <c r="AD63" s="41"/>
      <c r="AE63" s="41"/>
      <c r="AF63" s="41"/>
      <c r="AG63" s="41"/>
      <c r="AH63" s="79"/>
      <c r="AJ63" s="15"/>
      <c r="AK63" s="15"/>
    </row>
  </sheetData>
  <sortState ref="A14:AK29">
    <sortCondition ref="B14:B29"/>
  </sortState>
  <mergeCells count="24">
    <mergeCell ref="W30:Y30"/>
    <mergeCell ref="Z30:AB30"/>
    <mergeCell ref="H30:J30"/>
    <mergeCell ref="K30:M30"/>
    <mergeCell ref="N30:P30"/>
    <mergeCell ref="Q30:S30"/>
    <mergeCell ref="T30:V30"/>
    <mergeCell ref="Z12:AB12"/>
    <mergeCell ref="H9:K9"/>
    <mergeCell ref="L9:M9"/>
    <mergeCell ref="R9:T9"/>
    <mergeCell ref="X9:Z9"/>
    <mergeCell ref="H12:J12"/>
    <mergeCell ref="K12:M12"/>
    <mergeCell ref="N12:P12"/>
    <mergeCell ref="Q12:S12"/>
    <mergeCell ref="T12:V12"/>
    <mergeCell ref="W12:Y12"/>
    <mergeCell ref="H7:L7"/>
    <mergeCell ref="R7:T7"/>
    <mergeCell ref="X7:Z7"/>
    <mergeCell ref="L8:M8"/>
    <mergeCell ref="R8:T8"/>
    <mergeCell ref="X8:Z8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85" orientation="landscape" horizontalDpi="4294967293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F38"/>
  <sheetViews>
    <sheetView view="pageBreakPreview" topLeftCell="A4" zoomScale="85" zoomScaleSheetLayoutView="85" workbookViewId="0">
      <selection activeCell="O26" sqref="O26"/>
    </sheetView>
  </sheetViews>
  <sheetFormatPr defaultRowHeight="12.75" outlineLevelCol="2" x14ac:dyDescent="0.3"/>
  <cols>
    <col min="1" max="1" width="16.28515625" style="15" customWidth="1" outlineLevel="2"/>
    <col min="2" max="2" width="5.85546875" style="15" customWidth="1"/>
    <col min="3" max="3" width="5.7109375" style="15" hidden="1" customWidth="1"/>
    <col min="4" max="4" width="24.42578125" style="15" customWidth="1"/>
    <col min="5" max="5" width="7.85546875" style="17" customWidth="1"/>
    <col min="6" max="6" width="6.5703125" style="17" customWidth="1"/>
    <col min="7" max="7" width="7.28515625" style="15" customWidth="1"/>
    <col min="8" max="8" width="16" style="15" customWidth="1"/>
    <col min="9" max="9" width="5.140625" style="17" customWidth="1"/>
    <col min="10" max="10" width="5.140625" style="17" hidden="1" customWidth="1"/>
    <col min="11" max="13" width="7.42578125" style="17" customWidth="1"/>
    <col min="14" max="14" width="4.7109375" style="17" hidden="1" customWidth="1" outlineLevel="1"/>
    <col min="15" max="15" width="7.28515625" style="15" customWidth="1" collapsed="1"/>
    <col min="16" max="17" width="7.28515625" style="15" customWidth="1"/>
    <col min="18" max="18" width="8" style="15" customWidth="1"/>
    <col min="19" max="19" width="7" style="15" hidden="1" customWidth="1" outlineLevel="1"/>
    <col min="20" max="20" width="6.140625" style="18" customWidth="1" collapsed="1"/>
    <col min="21" max="21" width="23.85546875" style="18" customWidth="1"/>
    <col min="22" max="22" width="5.7109375" style="18" customWidth="1"/>
    <col min="23" max="23" width="4.7109375" style="44" customWidth="1" outlineLevel="1"/>
    <col min="24" max="24" width="4.7109375" style="43" customWidth="1" outlineLevel="1"/>
    <col min="25" max="25" width="4.7109375" style="44" customWidth="1" outlineLevel="1"/>
    <col min="26" max="26" width="4.28515625" style="43" customWidth="1" outlineLevel="1"/>
    <col min="27" max="27" width="4.7109375" style="17" customWidth="1" outlineLevel="1"/>
    <col min="28" max="28" width="8.140625" style="43" bestFit="1" customWidth="1" outlineLevel="1"/>
    <col min="29" max="29" width="8" style="35" customWidth="1" outlineLevel="1"/>
    <col min="30" max="16384" width="9.140625" style="15"/>
  </cols>
  <sheetData>
    <row r="1" spans="1:32" ht="15.75" x14ac:dyDescent="0.3">
      <c r="AD1" s="45" t="s">
        <v>67</v>
      </c>
      <c r="AE1" s="63">
        <v>0</v>
      </c>
    </row>
    <row r="2" spans="1:32" ht="15.75" x14ac:dyDescent="0.3">
      <c r="D2" s="16"/>
      <c r="I2" s="16"/>
      <c r="J2" s="16"/>
      <c r="K2" s="15"/>
      <c r="L2" s="15"/>
      <c r="W2" s="19"/>
      <c r="X2" s="20"/>
      <c r="Y2" s="19"/>
      <c r="Z2" s="20"/>
      <c r="AA2" s="21"/>
      <c r="AB2" s="20"/>
      <c r="AC2" s="22"/>
      <c r="AD2" s="45" t="s">
        <v>35</v>
      </c>
      <c r="AE2" s="63">
        <v>3.6</v>
      </c>
    </row>
    <row r="3" spans="1:32" ht="15.75" x14ac:dyDescent="0.3">
      <c r="D3" s="16"/>
      <c r="I3" s="16"/>
      <c r="J3" s="16"/>
      <c r="K3" s="15"/>
      <c r="L3" s="15"/>
      <c r="W3" s="19"/>
      <c r="X3" s="20"/>
      <c r="Y3" s="19"/>
      <c r="Z3" s="20"/>
      <c r="AA3" s="21"/>
      <c r="AB3" s="20"/>
      <c r="AC3" s="22"/>
      <c r="AD3" s="45" t="s">
        <v>36</v>
      </c>
      <c r="AE3" s="63">
        <v>4</v>
      </c>
    </row>
    <row r="4" spans="1:32" ht="15.75" x14ac:dyDescent="0.3">
      <c r="D4" s="16"/>
      <c r="I4" s="16"/>
      <c r="J4" s="16"/>
      <c r="K4" s="15"/>
      <c r="L4" s="15"/>
      <c r="W4" s="19"/>
      <c r="X4" s="20"/>
      <c r="Y4" s="19"/>
      <c r="Z4" s="20"/>
      <c r="AA4" s="21"/>
      <c r="AB4" s="20"/>
      <c r="AC4" s="22"/>
      <c r="AD4" s="45" t="s">
        <v>37</v>
      </c>
      <c r="AE4" s="63">
        <v>4.3</v>
      </c>
    </row>
    <row r="5" spans="1:32" ht="15.75" x14ac:dyDescent="0.3">
      <c r="B5" s="23"/>
      <c r="C5" s="23"/>
      <c r="D5" s="16"/>
      <c r="I5" s="16"/>
      <c r="J5" s="16"/>
      <c r="K5" s="15"/>
      <c r="L5" s="15"/>
      <c r="W5" s="19"/>
      <c r="X5" s="20"/>
      <c r="Y5" s="19"/>
      <c r="Z5" s="20"/>
      <c r="AA5" s="21"/>
      <c r="AB5" s="20"/>
      <c r="AC5" s="22"/>
      <c r="AD5" s="45">
        <v>3</v>
      </c>
      <c r="AE5" s="63">
        <v>4.7</v>
      </c>
    </row>
    <row r="6" spans="1:32" ht="15.75" x14ac:dyDescent="0.3">
      <c r="D6" s="31" t="str">
        <f>Расп!B26</f>
        <v>ЧЕМПИОНАТ г.Москвы по легкой атлетике</v>
      </c>
      <c r="E6" s="47"/>
      <c r="F6" s="47"/>
      <c r="G6" s="32"/>
      <c r="H6" s="32"/>
      <c r="I6" s="31"/>
      <c r="J6" s="31"/>
      <c r="K6" s="15"/>
      <c r="L6" s="15"/>
      <c r="W6" s="19"/>
      <c r="X6" s="20"/>
      <c r="Y6" s="19"/>
      <c r="Z6" s="20"/>
      <c r="AA6" s="21"/>
      <c r="AB6" s="20"/>
      <c r="AC6" s="22"/>
      <c r="AD6" s="45">
        <v>2</v>
      </c>
      <c r="AE6" s="63">
        <v>5.6</v>
      </c>
    </row>
    <row r="7" spans="1:32" ht="15.75" x14ac:dyDescent="0.3">
      <c r="D7" s="31" t="str">
        <f>Расп!B27</f>
        <v>Москва, ЛФК ЦСКА 23-24.01.2014г.</v>
      </c>
      <c r="E7" s="47"/>
      <c r="F7" s="47"/>
      <c r="G7" s="32"/>
      <c r="H7" s="32"/>
      <c r="I7" s="31"/>
      <c r="J7" s="31"/>
      <c r="K7" s="15"/>
      <c r="L7" s="15"/>
      <c r="W7" s="19"/>
      <c r="X7" s="20"/>
      <c r="Y7" s="19"/>
      <c r="Z7" s="20"/>
      <c r="AA7" s="21"/>
      <c r="AB7" s="20"/>
      <c r="AC7" s="22"/>
      <c r="AD7" s="45">
        <v>1</v>
      </c>
      <c r="AE7" s="63">
        <v>6.75</v>
      </c>
    </row>
    <row r="8" spans="1:32" ht="15.75" x14ac:dyDescent="0.25">
      <c r="D8" s="24"/>
      <c r="I8" s="24"/>
      <c r="J8" s="24"/>
      <c r="K8" s="429">
        <f>Расп!A4</f>
        <v>41662</v>
      </c>
      <c r="L8" s="429"/>
      <c r="N8" s="293"/>
      <c r="O8" s="84" t="s">
        <v>10</v>
      </c>
      <c r="P8" s="87">
        <f>Расп!F4</f>
        <v>0</v>
      </c>
      <c r="W8" s="19"/>
      <c r="X8" s="20"/>
      <c r="Y8" s="19"/>
      <c r="Z8" s="20"/>
      <c r="AA8" s="21"/>
      <c r="AB8" s="20"/>
      <c r="AC8" s="22"/>
      <c r="AD8" s="45" t="s">
        <v>53</v>
      </c>
      <c r="AE8" s="63">
        <v>7.1</v>
      </c>
    </row>
    <row r="9" spans="1:32" ht="15.75" x14ac:dyDescent="0.3">
      <c r="D9" s="31" t="str">
        <f>Расп!B4</f>
        <v>ПРЫЖОК В ДЛИНУ</v>
      </c>
      <c r="I9" s="31"/>
      <c r="J9" s="31"/>
      <c r="K9" s="308" t="str">
        <f>Расп!C1</f>
        <v>Начало</v>
      </c>
      <c r="L9" s="54" t="str">
        <f>Расп!C4</f>
        <v>16.00</v>
      </c>
      <c r="M9" s="293"/>
      <c r="N9" s="293"/>
      <c r="O9" s="84" t="s">
        <v>11</v>
      </c>
      <c r="P9" s="87">
        <f>Расп!G4</f>
        <v>0</v>
      </c>
      <c r="Q9" s="84" t="s">
        <v>10</v>
      </c>
      <c r="R9" s="87">
        <f>Расп!I4</f>
        <v>0</v>
      </c>
      <c r="W9" s="19"/>
      <c r="X9" s="20"/>
      <c r="Y9" s="19"/>
      <c r="Z9" s="20"/>
      <c r="AA9" s="21"/>
      <c r="AB9" s="20"/>
      <c r="AC9" s="22"/>
      <c r="AD9" s="45" t="s">
        <v>52</v>
      </c>
      <c r="AE9" s="64">
        <v>7.6</v>
      </c>
    </row>
    <row r="10" spans="1:32" ht="15.75" customHeight="1" x14ac:dyDescent="0.3">
      <c r="D10" s="24" t="str">
        <f>Расп!B29</f>
        <v>МУЖЧИНЫ</v>
      </c>
      <c r="I10" s="24"/>
      <c r="J10" s="24"/>
      <c r="K10" s="308" t="str">
        <f>Расп!D1</f>
        <v>Окончание</v>
      </c>
      <c r="L10" s="54">
        <f>Расп!D4</f>
        <v>0</v>
      </c>
      <c r="M10" s="315"/>
      <c r="N10" s="293"/>
      <c r="O10" s="84" t="s">
        <v>12</v>
      </c>
      <c r="P10" s="87">
        <f>Расп!H4</f>
        <v>0</v>
      </c>
      <c r="Q10" s="88" t="s">
        <v>11</v>
      </c>
      <c r="R10" s="87">
        <f>Расп!J4</f>
        <v>0</v>
      </c>
      <c r="S10" s="24"/>
      <c r="W10" s="19"/>
      <c r="X10" s="20"/>
      <c r="Y10" s="19"/>
      <c r="Z10" s="20"/>
      <c r="AA10" s="21"/>
      <c r="AB10" s="20"/>
      <c r="AC10" s="29" t="s">
        <v>17</v>
      </c>
      <c r="AD10" s="45" t="s">
        <v>51</v>
      </c>
      <c r="AE10" s="64">
        <v>8</v>
      </c>
    </row>
    <row r="11" spans="1:32" ht="15.75" x14ac:dyDescent="0.3">
      <c r="D11" s="30" t="s">
        <v>704</v>
      </c>
      <c r="I11" s="84"/>
      <c r="J11" s="84"/>
      <c r="K11" s="85" t="s">
        <v>47</v>
      </c>
      <c r="L11" s="86">
        <f>Расп!E4</f>
        <v>0</v>
      </c>
      <c r="Q11" s="84" t="s">
        <v>12</v>
      </c>
      <c r="R11" s="87">
        <f>Расп!K4</f>
        <v>0</v>
      </c>
      <c r="S11" s="32"/>
      <c r="W11" s="19"/>
      <c r="X11" s="20"/>
      <c r="Y11" s="19"/>
      <c r="Z11" s="20"/>
      <c r="AA11" s="21"/>
      <c r="AB11" s="20"/>
      <c r="AC11" s="29" t="s">
        <v>18</v>
      </c>
    </row>
    <row r="12" spans="1:32" s="39" customFormat="1" x14ac:dyDescent="0.3">
      <c r="A12" s="318" t="s">
        <v>26</v>
      </c>
      <c r="B12" s="40" t="s">
        <v>29</v>
      </c>
      <c r="C12" s="40" t="s">
        <v>29</v>
      </c>
      <c r="D12" s="40" t="s">
        <v>13</v>
      </c>
      <c r="E12" s="40" t="s">
        <v>0</v>
      </c>
      <c r="F12" s="40" t="s">
        <v>58</v>
      </c>
      <c r="G12" s="40" t="s">
        <v>661</v>
      </c>
      <c r="H12" s="40" t="s">
        <v>6</v>
      </c>
      <c r="I12" s="40" t="s">
        <v>15</v>
      </c>
      <c r="J12" s="40"/>
      <c r="K12" s="40">
        <v>1</v>
      </c>
      <c r="L12" s="40">
        <v>2</v>
      </c>
      <c r="M12" s="40">
        <v>3</v>
      </c>
      <c r="N12" s="40"/>
      <c r="O12" s="40">
        <v>4</v>
      </c>
      <c r="P12" s="40">
        <v>5</v>
      </c>
      <c r="Q12" s="40">
        <v>6</v>
      </c>
      <c r="R12" s="40" t="s">
        <v>45</v>
      </c>
      <c r="S12" s="40" t="s">
        <v>29</v>
      </c>
      <c r="T12" s="36" t="s">
        <v>44</v>
      </c>
      <c r="U12" s="36" t="s">
        <v>46</v>
      </c>
      <c r="V12" s="36"/>
      <c r="W12" s="37" t="s">
        <v>23</v>
      </c>
      <c r="X12" s="38" t="s">
        <v>24</v>
      </c>
      <c r="Y12" s="37" t="s">
        <v>25</v>
      </c>
      <c r="Z12" s="38" t="s">
        <v>73</v>
      </c>
      <c r="AA12" s="29" t="s">
        <v>74</v>
      </c>
      <c r="AB12" s="38" t="s">
        <v>75</v>
      </c>
      <c r="AC12" s="29" t="s">
        <v>21</v>
      </c>
    </row>
    <row r="13" spans="1:32" s="39" customFormat="1" ht="15.75" x14ac:dyDescent="0.3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36"/>
      <c r="U13" s="36"/>
      <c r="V13" s="36"/>
      <c r="W13" s="37"/>
      <c r="X13" s="38"/>
      <c r="Y13" s="37"/>
      <c r="Z13" s="38"/>
      <c r="AA13" s="29"/>
      <c r="AB13" s="38"/>
      <c r="AC13" s="29"/>
      <c r="AD13" s="45"/>
      <c r="AE13" s="64"/>
    </row>
    <row r="14" spans="1:32" s="47" customFormat="1" ht="15.75" x14ac:dyDescent="0.25">
      <c r="A14" s="48">
        <f t="shared" ref="A14:A28" ca="1" si="0">RAND()</f>
        <v>0.25331290077577029</v>
      </c>
      <c r="B14" s="259">
        <v>1</v>
      </c>
      <c r="C14" s="250">
        <f t="shared" ref="C14:C28" si="1">S14</f>
        <v>1</v>
      </c>
      <c r="D14" s="246" t="str">
        <f>VLOOKUP(I14,Уч!$C$2:$L$1101,2,FALSE)</f>
        <v>Шалин Павел</v>
      </c>
      <c r="E14" s="247">
        <f>VLOOKUP(I14,Уч!$C$2:$L$1101,3,FALSE)</f>
        <v>31842</v>
      </c>
      <c r="F14" s="248" t="str">
        <f>VLOOKUP(I14,Уч!$C$2:$L$1101,4,FALSE)</f>
        <v>мсмк</v>
      </c>
      <c r="G14" s="249" t="str">
        <f>VLOOKUP(I14,Уч!$C$2:$L$1101,5,FALSE)</f>
        <v>Москва</v>
      </c>
      <c r="H14" s="331" t="str">
        <f>VLOOKUP(I14,Уч!$C$2:$L$1101,6,FALSE)</f>
        <v>ЦСП по л/а - ЦСКА</v>
      </c>
      <c r="I14" s="192">
        <v>69</v>
      </c>
      <c r="J14" s="332">
        <f>VLOOKUP(I14,Уч!$C$2:$L$1101,7,FALSE)</f>
        <v>0</v>
      </c>
      <c r="K14" s="333">
        <f t="shared" ref="K14:K28" si="2">IF(W14=0,"X",W14/100)</f>
        <v>7.84</v>
      </c>
      <c r="L14" s="333">
        <f t="shared" ref="L14:L28" si="3">IF(X14=0,"X",X14/100)</f>
        <v>7.97</v>
      </c>
      <c r="M14" s="333">
        <f t="shared" ref="M14:M28" si="4">IF(Y14=0,"X",Y14/100)</f>
        <v>7.92</v>
      </c>
      <c r="N14" s="333"/>
      <c r="O14" s="333">
        <f t="shared" ref="O14:O28" si="5">IF(Z14=0,"X",Z14/100)</f>
        <v>8.08</v>
      </c>
      <c r="P14" s="333">
        <f t="shared" ref="P14:P28" si="6">IF(AA14=0,"X",AA14/100)</f>
        <v>7.76</v>
      </c>
      <c r="Q14" s="333">
        <f t="shared" ref="Q14:Q28" si="7">IF(AB14=0,"X",AB14/100)</f>
        <v>7.91</v>
      </c>
      <c r="R14" s="251">
        <f t="shared" ref="R14:R25" si="8">MAX(W14,X14,Z14,Y14,AA14,AB14)/100</f>
        <v>8.08</v>
      </c>
      <c r="S14" s="334">
        <v>1</v>
      </c>
      <c r="T14" s="333" t="str">
        <f t="shared" ref="T14:T28" si="9">LOOKUP(R14,$AE$1:$AE$13,$AD$1:$AD$13)</f>
        <v>мсмк</v>
      </c>
      <c r="U14" s="260" t="str">
        <f>VLOOKUP(I14,Уч!$C$2:$L$1101,9,FALSE)</f>
        <v>Шемигон О.С., Назаров А.П.</v>
      </c>
      <c r="V14" s="49"/>
      <c r="W14" s="50">
        <v>784</v>
      </c>
      <c r="X14" s="51">
        <v>797</v>
      </c>
      <c r="Y14" s="50">
        <v>792</v>
      </c>
      <c r="Z14" s="51">
        <v>808</v>
      </c>
      <c r="AA14" s="50">
        <v>776</v>
      </c>
      <c r="AB14" s="51">
        <v>791</v>
      </c>
      <c r="AC14" s="52">
        <f t="shared" ref="AC14:AC28" si="10">MAX(W14,X14,Z14,Y14,AA14,AB14)</f>
        <v>808</v>
      </c>
      <c r="AD14" s="46"/>
      <c r="AE14" s="46"/>
      <c r="AF14" s="46"/>
    </row>
    <row r="15" spans="1:32" s="46" customFormat="1" ht="14.45" customHeight="1" x14ac:dyDescent="0.25">
      <c r="A15" s="48">
        <f t="shared" ca="1" si="0"/>
        <v>0.77827796993882159</v>
      </c>
      <c r="B15" s="259">
        <v>2</v>
      </c>
      <c r="C15" s="250">
        <f t="shared" si="1"/>
        <v>2</v>
      </c>
      <c r="D15" s="246" t="str">
        <f>VLOOKUP(I15,Уч!$C$2:$L$1101,2,FALSE)</f>
        <v>Петров Александр</v>
      </c>
      <c r="E15" s="247">
        <f>VLOOKUP(I15,Уч!$C$2:$L$1101,3,FALSE)</f>
        <v>31633</v>
      </c>
      <c r="F15" s="248" t="str">
        <f>VLOOKUP(I15,Уч!$C$2:$L$1101,4,FALSE)</f>
        <v>мсмк</v>
      </c>
      <c r="G15" s="249" t="str">
        <f>VLOOKUP(I15,Уч!$C$2:$L$1101,5,FALSE)</f>
        <v>Москва</v>
      </c>
      <c r="H15" s="331" t="str">
        <f>VLOOKUP(I15,Уч!$C$2:$L$1101,6,FALSE)</f>
        <v>ЦСП по л/а - ЦСКА</v>
      </c>
      <c r="I15" s="192">
        <v>62</v>
      </c>
      <c r="J15" s="332">
        <f>VLOOKUP(I15,Уч!$C$2:$L$1101,7,FALSE)</f>
        <v>0</v>
      </c>
      <c r="K15" s="333" t="str">
        <f t="shared" si="2"/>
        <v>X</v>
      </c>
      <c r="L15" s="333">
        <f t="shared" si="3"/>
        <v>7.95</v>
      </c>
      <c r="M15" s="333" t="str">
        <f t="shared" si="4"/>
        <v>X</v>
      </c>
      <c r="N15" s="333"/>
      <c r="O15" s="333">
        <f t="shared" si="5"/>
        <v>7.84</v>
      </c>
      <c r="P15" s="333" t="str">
        <f t="shared" si="6"/>
        <v>X</v>
      </c>
      <c r="Q15" s="333" t="str">
        <f t="shared" si="7"/>
        <v>X</v>
      </c>
      <c r="R15" s="251">
        <f t="shared" si="8"/>
        <v>7.95</v>
      </c>
      <c r="S15" s="334">
        <v>2</v>
      </c>
      <c r="T15" s="333" t="str">
        <f t="shared" si="9"/>
        <v>мс</v>
      </c>
      <c r="U15" s="260" t="str">
        <f>VLOOKUP(I15,Уч!$C$2:$L$1101,9,FALSE)</f>
        <v>Шемигон О.С., Тантлевский Е.В.</v>
      </c>
      <c r="V15" s="49"/>
      <c r="W15" s="50"/>
      <c r="X15" s="51">
        <v>795</v>
      </c>
      <c r="Y15" s="50"/>
      <c r="Z15" s="51">
        <v>784</v>
      </c>
      <c r="AA15" s="50"/>
      <c r="AB15" s="51"/>
      <c r="AC15" s="52">
        <f t="shared" si="10"/>
        <v>795</v>
      </c>
      <c r="AD15" s="15"/>
      <c r="AE15" s="15"/>
      <c r="AF15" s="15"/>
    </row>
    <row r="16" spans="1:32" s="46" customFormat="1" ht="14.45" customHeight="1" x14ac:dyDescent="0.25">
      <c r="A16" s="48">
        <f t="shared" ca="1" si="0"/>
        <v>0.28391646253335034</v>
      </c>
      <c r="B16" s="259">
        <v>3</v>
      </c>
      <c r="C16" s="250">
        <f t="shared" si="1"/>
        <v>3</v>
      </c>
      <c r="D16" s="246" t="str">
        <f>VLOOKUP(I16,Уч!$C$2:$L$1101,2,FALSE)</f>
        <v>Антонов Евгений</v>
      </c>
      <c r="E16" s="247">
        <f>VLOOKUP(I16,Уч!$C$2:$L$1101,3,FALSE)</f>
        <v>33720</v>
      </c>
      <c r="F16" s="248" t="str">
        <f>VLOOKUP(I16,Уч!$C$2:$L$1101,4,FALSE)</f>
        <v>мс</v>
      </c>
      <c r="G16" s="249" t="str">
        <f>VLOOKUP(I16,Уч!$C$2:$L$1101,5,FALSE)</f>
        <v>Москва</v>
      </c>
      <c r="H16" s="331" t="str">
        <f>VLOOKUP(I16,Уч!$C$2:$L$1101,6,FALSE)</f>
        <v>ЦСП по л/а - ЦСКА</v>
      </c>
      <c r="I16" s="192">
        <v>55</v>
      </c>
      <c r="J16" s="332">
        <f>VLOOKUP(I16,Уч!$C$2:$L$1101,7,FALSE)</f>
        <v>0</v>
      </c>
      <c r="K16" s="333" t="str">
        <f t="shared" si="2"/>
        <v>X</v>
      </c>
      <c r="L16" s="333">
        <f t="shared" si="3"/>
        <v>7.57</v>
      </c>
      <c r="M16" s="333">
        <f t="shared" si="4"/>
        <v>7.52</v>
      </c>
      <c r="N16" s="333"/>
      <c r="O16" s="333">
        <f t="shared" si="5"/>
        <v>7.6</v>
      </c>
      <c r="P16" s="333" t="str">
        <f t="shared" si="6"/>
        <v>X</v>
      </c>
      <c r="Q16" s="333">
        <f t="shared" si="7"/>
        <v>7.65</v>
      </c>
      <c r="R16" s="251">
        <f t="shared" si="8"/>
        <v>7.65</v>
      </c>
      <c r="S16" s="334">
        <v>3</v>
      </c>
      <c r="T16" s="333" t="str">
        <f t="shared" si="9"/>
        <v>мс</v>
      </c>
      <c r="U16" s="260" t="str">
        <f>VLOOKUP(I16,Уч!$C$2:$L$1101,9,FALSE)</f>
        <v>Шемигон О.С., С.С., Кириллов Ю.А.</v>
      </c>
      <c r="V16" s="49"/>
      <c r="W16" s="50"/>
      <c r="X16" s="51">
        <v>757</v>
      </c>
      <c r="Y16" s="50">
        <v>752</v>
      </c>
      <c r="Z16" s="51">
        <v>760</v>
      </c>
      <c r="AA16" s="50"/>
      <c r="AB16" s="51">
        <v>765</v>
      </c>
      <c r="AC16" s="52">
        <f t="shared" si="10"/>
        <v>765</v>
      </c>
    </row>
    <row r="17" spans="1:32" s="46" customFormat="1" ht="14.45" customHeight="1" x14ac:dyDescent="0.25">
      <c r="A17" s="48">
        <f t="shared" ca="1" si="0"/>
        <v>0.48047900045230862</v>
      </c>
      <c r="B17" s="259">
        <v>4</v>
      </c>
      <c r="C17" s="250">
        <f t="shared" si="1"/>
        <v>4</v>
      </c>
      <c r="D17" s="246" t="str">
        <f>VLOOKUP(I17,Уч!$C$2:$L$1101,2,FALSE)</f>
        <v>Овчаренко Андрей</v>
      </c>
      <c r="E17" s="247">
        <f>VLOOKUP(I17,Уч!$C$2:$L$1101,3,FALSE)</f>
        <v>34448</v>
      </c>
      <c r="F17" s="248" t="str">
        <f>VLOOKUP(I17,Уч!$C$2:$L$1101,4,FALSE)</f>
        <v>кмс</v>
      </c>
      <c r="G17" s="249" t="str">
        <f>VLOOKUP(I17,Уч!$C$2:$L$1101,5,FALSE)</f>
        <v>Москва</v>
      </c>
      <c r="H17" s="331" t="str">
        <f>VLOOKUP(I17,Уч!$C$2:$L$1101,6,FALSE)</f>
        <v>Юность Москвы</v>
      </c>
      <c r="I17" s="192">
        <v>61</v>
      </c>
      <c r="J17" s="332">
        <f>VLOOKUP(I17,Уч!$C$2:$L$1101,7,FALSE)</f>
        <v>0</v>
      </c>
      <c r="K17" s="333">
        <f t="shared" si="2"/>
        <v>7.28</v>
      </c>
      <c r="L17" s="333" t="str">
        <f t="shared" si="3"/>
        <v>X</v>
      </c>
      <c r="M17" s="333" t="str">
        <f t="shared" si="4"/>
        <v>X</v>
      </c>
      <c r="N17" s="333"/>
      <c r="O17" s="333">
        <f t="shared" si="5"/>
        <v>7.39</v>
      </c>
      <c r="P17" s="333" t="str">
        <f t="shared" si="6"/>
        <v>X</v>
      </c>
      <c r="Q17" s="333">
        <f t="shared" si="7"/>
        <v>7.48</v>
      </c>
      <c r="R17" s="251">
        <f t="shared" si="8"/>
        <v>7.48</v>
      </c>
      <c r="S17" s="334">
        <v>4</v>
      </c>
      <c r="T17" s="333" t="str">
        <f t="shared" si="9"/>
        <v>кмс</v>
      </c>
      <c r="U17" s="260" t="str">
        <f>VLOOKUP(I17,Уч!$C$2:$L$1101,9,FALSE)</f>
        <v>Кузин В.В.</v>
      </c>
      <c r="V17" s="49"/>
      <c r="W17" s="50">
        <v>728</v>
      </c>
      <c r="X17" s="51"/>
      <c r="Y17" s="50"/>
      <c r="Z17" s="51">
        <v>739</v>
      </c>
      <c r="AA17" s="50"/>
      <c r="AB17" s="51">
        <v>748</v>
      </c>
      <c r="AC17" s="52">
        <f t="shared" si="10"/>
        <v>748</v>
      </c>
    </row>
    <row r="18" spans="1:32" s="46" customFormat="1" ht="14.45" customHeight="1" x14ac:dyDescent="0.25">
      <c r="A18" s="48">
        <f t="shared" ca="1" si="0"/>
        <v>0.29883174321728445</v>
      </c>
      <c r="B18" s="259">
        <v>5</v>
      </c>
      <c r="C18" s="250">
        <f t="shared" si="1"/>
        <v>5</v>
      </c>
      <c r="D18" s="246" t="str">
        <f>VLOOKUP(I18,Уч!$C$2:$L$1101,2,FALSE)</f>
        <v>Николаев Сергей</v>
      </c>
      <c r="E18" s="247">
        <f>VLOOKUP(I18,Уч!$C$2:$L$1101,3,FALSE)</f>
        <v>32021</v>
      </c>
      <c r="F18" s="248" t="str">
        <f>VLOOKUP(I18,Уч!$C$2:$L$1101,4,FALSE)</f>
        <v>мсмк</v>
      </c>
      <c r="G18" s="249" t="str">
        <f>VLOOKUP(I18,Уч!$C$2:$L$1101,5,FALSE)</f>
        <v>Москва</v>
      </c>
      <c r="H18" s="331" t="str">
        <f>VLOOKUP(I18,Уч!$C$2:$L$1101,6,FALSE)</f>
        <v>Юность Москвы</v>
      </c>
      <c r="I18" s="192">
        <v>59</v>
      </c>
      <c r="J18" s="332">
        <f>VLOOKUP(I18,Уч!$C$2:$L$1101,7,FALSE)</f>
        <v>0</v>
      </c>
      <c r="K18" s="333" t="str">
        <f t="shared" si="2"/>
        <v>X</v>
      </c>
      <c r="L18" s="333" t="str">
        <f t="shared" si="3"/>
        <v>X</v>
      </c>
      <c r="M18" s="333">
        <f t="shared" si="4"/>
        <v>7.48</v>
      </c>
      <c r="N18" s="333"/>
      <c r="O18" s="333">
        <f t="shared" si="5"/>
        <v>7.27</v>
      </c>
      <c r="P18" s="333">
        <f t="shared" si="6"/>
        <v>7.35</v>
      </c>
      <c r="Q18" s="333" t="str">
        <f t="shared" si="7"/>
        <v>X</v>
      </c>
      <c r="R18" s="251">
        <f t="shared" si="8"/>
        <v>7.48</v>
      </c>
      <c r="S18" s="334">
        <v>5</v>
      </c>
      <c r="T18" s="333" t="str">
        <f t="shared" si="9"/>
        <v>кмс</v>
      </c>
      <c r="U18" s="260" t="str">
        <f>VLOOKUP(I18,Уч!$C$2:$L$1101,9,FALSE)</f>
        <v>Кузин В.В.</v>
      </c>
      <c r="V18" s="49"/>
      <c r="W18" s="50"/>
      <c r="X18" s="51"/>
      <c r="Y18" s="50">
        <v>748</v>
      </c>
      <c r="Z18" s="51">
        <v>727</v>
      </c>
      <c r="AA18" s="50">
        <v>735</v>
      </c>
      <c r="AB18" s="51"/>
      <c r="AC18" s="52">
        <f t="shared" si="10"/>
        <v>748</v>
      </c>
    </row>
    <row r="19" spans="1:32" s="46" customFormat="1" ht="14.45" customHeight="1" x14ac:dyDescent="0.25">
      <c r="A19" s="48">
        <f t="shared" ca="1" si="0"/>
        <v>0.71216245099781339</v>
      </c>
      <c r="B19" s="259">
        <v>6</v>
      </c>
      <c r="C19" s="250">
        <f t="shared" si="1"/>
        <v>6</v>
      </c>
      <c r="D19" s="246" t="str">
        <f>VLOOKUP(I19,Уч!$C$2:$L$1101,2,FALSE)</f>
        <v>Попов Семен</v>
      </c>
      <c r="E19" s="247">
        <f>VLOOKUP(I19,Уч!$C$2:$L$1101,3,FALSE)</f>
        <v>34480</v>
      </c>
      <c r="F19" s="248" t="str">
        <f>VLOOKUP(I19,Уч!$C$2:$L$1101,4,FALSE)</f>
        <v>мс</v>
      </c>
      <c r="G19" s="249" t="str">
        <f>VLOOKUP(I19,Уч!$C$2:$L$1101,5,FALSE)</f>
        <v>Москва</v>
      </c>
      <c r="H19" s="331" t="str">
        <f>VLOOKUP(I19,Уч!$C$2:$L$1101,6,FALSE)</f>
        <v>Юность Москвы</v>
      </c>
      <c r="I19" s="192">
        <v>63</v>
      </c>
      <c r="J19" s="332">
        <f>VLOOKUP(I19,Уч!$C$2:$L$1101,7,FALSE)</f>
        <v>0</v>
      </c>
      <c r="K19" s="333" t="str">
        <f t="shared" si="2"/>
        <v>X</v>
      </c>
      <c r="L19" s="333">
        <f t="shared" si="3"/>
        <v>7.13</v>
      </c>
      <c r="M19" s="333" t="str">
        <f t="shared" si="4"/>
        <v>X</v>
      </c>
      <c r="N19" s="333"/>
      <c r="O19" s="333">
        <f t="shared" si="5"/>
        <v>7.35</v>
      </c>
      <c r="P19" s="333">
        <f t="shared" si="6"/>
        <v>7.46</v>
      </c>
      <c r="Q19" s="333">
        <f t="shared" si="7"/>
        <v>7.38</v>
      </c>
      <c r="R19" s="251">
        <f t="shared" si="8"/>
        <v>7.46</v>
      </c>
      <c r="S19" s="334">
        <v>6</v>
      </c>
      <c r="T19" s="333" t="str">
        <f t="shared" si="9"/>
        <v>кмс</v>
      </c>
      <c r="U19" s="260" t="str">
        <f>VLOOKUP(I19,Уч!$C$2:$L$1101,9,FALSE)</f>
        <v>Таганская Т.М. Павлов В.И.</v>
      </c>
      <c r="V19" s="49"/>
      <c r="W19" s="50"/>
      <c r="X19" s="51">
        <v>713</v>
      </c>
      <c r="Y19" s="50"/>
      <c r="Z19" s="51">
        <v>735</v>
      </c>
      <c r="AA19" s="50">
        <v>746</v>
      </c>
      <c r="AB19" s="51">
        <v>738</v>
      </c>
      <c r="AC19" s="52">
        <f t="shared" si="10"/>
        <v>746</v>
      </c>
    </row>
    <row r="20" spans="1:32" s="46" customFormat="1" ht="14.45" customHeight="1" x14ac:dyDescent="0.25">
      <c r="A20" s="48">
        <f t="shared" ca="1" si="0"/>
        <v>0.38066191055174581</v>
      </c>
      <c r="B20" s="259">
        <v>7</v>
      </c>
      <c r="C20" s="250">
        <f t="shared" si="1"/>
        <v>7</v>
      </c>
      <c r="D20" s="246" t="str">
        <f>VLOOKUP(I20,Уч!$C$2:$L$1101,2,FALSE)</f>
        <v>Носкевич Александр</v>
      </c>
      <c r="E20" s="247">
        <f>VLOOKUP(I20,Уч!$C$2:$L$1101,3,FALSE)</f>
        <v>35136</v>
      </c>
      <c r="F20" s="248" t="str">
        <f>VLOOKUP(I20,Уч!$C$2:$L$1101,4,FALSE)</f>
        <v>кмс</v>
      </c>
      <c r="G20" s="249" t="str">
        <f>VLOOKUP(I20,Уч!$C$2:$L$1101,5,FALSE)</f>
        <v>Москва</v>
      </c>
      <c r="H20" s="331" t="str">
        <f>VLOOKUP(I20,Уч!$C$2:$L$1101,6,FALSE)</f>
        <v>Юность Москвы</v>
      </c>
      <c r="I20" s="192">
        <v>60</v>
      </c>
      <c r="J20" s="332">
        <f>VLOOKUP(I20,Уч!$C$2:$L$1101,7,FALSE)</f>
        <v>0</v>
      </c>
      <c r="K20" s="333">
        <f t="shared" si="2"/>
        <v>6.9</v>
      </c>
      <c r="L20" s="333">
        <f t="shared" si="3"/>
        <v>7.15</v>
      </c>
      <c r="M20" s="333">
        <f t="shared" si="4"/>
        <v>6.9</v>
      </c>
      <c r="N20" s="333"/>
      <c r="O20" s="333">
        <f t="shared" si="5"/>
        <v>7.2</v>
      </c>
      <c r="P20" s="333" t="str">
        <f t="shared" si="6"/>
        <v>X</v>
      </c>
      <c r="Q20" s="333">
        <f t="shared" si="7"/>
        <v>7.15</v>
      </c>
      <c r="R20" s="251">
        <f t="shared" si="8"/>
        <v>7.2</v>
      </c>
      <c r="S20" s="334">
        <v>7</v>
      </c>
      <c r="T20" s="333" t="str">
        <f t="shared" si="9"/>
        <v>кмс</v>
      </c>
      <c r="U20" s="260" t="str">
        <f>VLOOKUP(I20,Уч!$C$2:$L$1101,9,FALSE)</f>
        <v>Москаленко В.Ю. Павлов В.И. Акимов М.В.</v>
      </c>
      <c r="V20" s="49"/>
      <c r="W20" s="50">
        <v>690</v>
      </c>
      <c r="X20" s="51">
        <v>715</v>
      </c>
      <c r="Y20" s="50">
        <v>690</v>
      </c>
      <c r="Z20" s="51">
        <v>720</v>
      </c>
      <c r="AA20" s="50"/>
      <c r="AB20" s="51">
        <v>715</v>
      </c>
      <c r="AC20" s="52">
        <f t="shared" si="10"/>
        <v>720</v>
      </c>
    </row>
    <row r="21" spans="1:32" ht="15.75" x14ac:dyDescent="0.25">
      <c r="A21" s="48">
        <f t="shared" ca="1" si="0"/>
        <v>0.64313397664340499</v>
      </c>
      <c r="B21" s="259">
        <v>8</v>
      </c>
      <c r="C21" s="250">
        <f t="shared" si="1"/>
        <v>8</v>
      </c>
      <c r="D21" s="246" t="str">
        <f>VLOOKUP(I21,Уч!$C$2:$L$1101,2,FALSE)</f>
        <v>Иштряков Сергей</v>
      </c>
      <c r="E21" s="247">
        <f>VLOOKUP(I21,Уч!$C$2:$L$1101,3,FALSE)</f>
        <v>34710</v>
      </c>
      <c r="F21" s="248" t="str">
        <f>VLOOKUP(I21,Уч!$C$2:$L$1101,4,FALSE)</f>
        <v>1</v>
      </c>
      <c r="G21" s="249" t="str">
        <f>VLOOKUP(I21,Уч!$C$2:$L$1101,5,FALSE)</f>
        <v>г.Москва</v>
      </c>
      <c r="H21" s="331" t="str">
        <f>VLOOKUP(I21,Уч!$C$2:$L$1101,6,FALSE)</f>
        <v>Ю.М.-Знаменские</v>
      </c>
      <c r="I21" s="192">
        <v>56</v>
      </c>
      <c r="J21" s="332">
        <f>VLOOKUP(I21,Уч!$C$2:$L$1101,7,FALSE)</f>
        <v>0</v>
      </c>
      <c r="K21" s="333">
        <f t="shared" si="2"/>
        <v>7.03</v>
      </c>
      <c r="L21" s="333" t="str">
        <f t="shared" si="3"/>
        <v>X</v>
      </c>
      <c r="M21" s="333" t="str">
        <f t="shared" si="4"/>
        <v>X</v>
      </c>
      <c r="N21" s="333"/>
      <c r="O21" s="333">
        <f t="shared" si="5"/>
        <v>6.75</v>
      </c>
      <c r="P21" s="333" t="str">
        <f t="shared" si="6"/>
        <v>X</v>
      </c>
      <c r="Q21" s="333">
        <f t="shared" si="7"/>
        <v>7.11</v>
      </c>
      <c r="R21" s="251">
        <f t="shared" si="8"/>
        <v>7.11</v>
      </c>
      <c r="S21" s="334">
        <v>8</v>
      </c>
      <c r="T21" s="333" t="str">
        <f t="shared" si="9"/>
        <v>кмс</v>
      </c>
      <c r="U21" s="260" t="str">
        <f>VLOOKUP(I21,Уч!$C$2:$L$1101,9,FALSE)</f>
        <v>Павлова Н.В., Павлов В.И.,Мироненко И</v>
      </c>
      <c r="V21" s="49"/>
      <c r="W21" s="50">
        <v>703</v>
      </c>
      <c r="X21" s="51"/>
      <c r="Y21" s="50"/>
      <c r="Z21" s="51">
        <v>675</v>
      </c>
      <c r="AA21" s="50"/>
      <c r="AB21" s="51">
        <v>711</v>
      </c>
      <c r="AC21" s="52">
        <f t="shared" si="10"/>
        <v>711</v>
      </c>
      <c r="AD21" s="45"/>
      <c r="AE21" s="45"/>
      <c r="AF21" s="45"/>
    </row>
    <row r="22" spans="1:32" s="47" customFormat="1" ht="15.75" x14ac:dyDescent="0.25">
      <c r="A22" s="48">
        <f t="shared" ca="1" si="0"/>
        <v>0.62668529553816577</v>
      </c>
      <c r="B22" s="259">
        <v>9</v>
      </c>
      <c r="C22" s="250">
        <f t="shared" si="1"/>
        <v>9</v>
      </c>
      <c r="D22" s="246" t="str">
        <f>VLOOKUP(I22,Уч!$C$2:$L$1101,2,FALSE)</f>
        <v>Ткач Роман</v>
      </c>
      <c r="E22" s="247">
        <f>VLOOKUP(I22,Уч!$C$2:$L$1101,3,FALSE)</f>
        <v>33447</v>
      </c>
      <c r="F22" s="248" t="str">
        <f>VLOOKUP(I22,Уч!$C$2:$L$1101,4,FALSE)</f>
        <v>кмс</v>
      </c>
      <c r="G22" s="249" t="str">
        <f>VLOOKUP(I22,Уч!$C$2:$L$1101,5,FALSE)</f>
        <v>Москва</v>
      </c>
      <c r="H22" s="331" t="str">
        <f>VLOOKUP(I22,Уч!$C$2:$L$1101,6,FALSE)</f>
        <v>МГФСО</v>
      </c>
      <c r="I22" s="192">
        <v>66</v>
      </c>
      <c r="J22" s="332">
        <f>VLOOKUP(I22,Уч!$C$2:$L$1101,7,FALSE)</f>
        <v>0</v>
      </c>
      <c r="K22" s="333">
        <f t="shared" si="2"/>
        <v>6.79</v>
      </c>
      <c r="L22" s="333">
        <f t="shared" si="3"/>
        <v>6.91</v>
      </c>
      <c r="M22" s="333">
        <f t="shared" si="4"/>
        <v>6.81</v>
      </c>
      <c r="N22" s="333"/>
      <c r="O22" s="335" t="str">
        <f t="shared" si="5"/>
        <v>X</v>
      </c>
      <c r="P22" s="335" t="str">
        <f t="shared" si="6"/>
        <v>X</v>
      </c>
      <c r="Q22" s="335" t="str">
        <f t="shared" si="7"/>
        <v>X</v>
      </c>
      <c r="R22" s="251">
        <f t="shared" si="8"/>
        <v>6.91</v>
      </c>
      <c r="S22" s="334">
        <v>9</v>
      </c>
      <c r="T22" s="259">
        <f t="shared" si="9"/>
        <v>1</v>
      </c>
      <c r="U22" s="260" t="str">
        <f>VLOOKUP(I22,Уч!$C$2:$L$1101,9,FALSE)</f>
        <v>Плеханов В.В.</v>
      </c>
      <c r="V22" s="49"/>
      <c r="W22" s="50">
        <v>679</v>
      </c>
      <c r="X22" s="51">
        <v>691</v>
      </c>
      <c r="Y22" s="50">
        <v>681</v>
      </c>
      <c r="Z22" s="51"/>
      <c r="AA22" s="50"/>
      <c r="AB22" s="51"/>
      <c r="AC22" s="52">
        <f t="shared" si="10"/>
        <v>691</v>
      </c>
      <c r="AD22" s="46"/>
      <c r="AE22" s="46"/>
      <c r="AF22" s="46"/>
    </row>
    <row r="23" spans="1:32" s="46" customFormat="1" ht="14.45" customHeight="1" x14ac:dyDescent="0.25">
      <c r="A23" s="48">
        <f ca="1">RAND()</f>
        <v>0.4031675977926843</v>
      </c>
      <c r="B23" s="259">
        <v>10</v>
      </c>
      <c r="C23" s="250">
        <f>S23</f>
        <v>11</v>
      </c>
      <c r="D23" s="246" t="str">
        <f>VLOOKUP(I23,Уч!$C$2:$L$1101,2,FALSE)</f>
        <v>Котов Александр</v>
      </c>
      <c r="E23" s="247">
        <f>VLOOKUP(I23,Уч!$C$2:$L$1101,3,FALSE)</f>
        <v>32257</v>
      </c>
      <c r="F23" s="248" t="str">
        <f>VLOOKUP(I23,Уч!$C$2:$L$1101,4,FALSE)</f>
        <v>кмс</v>
      </c>
      <c r="G23" s="249" t="str">
        <f>VLOOKUP(I23,Уч!$C$2:$L$1101,5,FALSE)</f>
        <v>Москва</v>
      </c>
      <c r="H23" s="331" t="str">
        <f>VLOOKUP(I23,Уч!$C$2:$L$1101,6,FALSE)</f>
        <v>СДЮСШОР 24</v>
      </c>
      <c r="I23" s="192">
        <v>57</v>
      </c>
      <c r="J23" s="332">
        <f>VLOOKUP(I23,Уч!$C$2:$L$1101,7,FALSE)</f>
        <v>0</v>
      </c>
      <c r="K23" s="333">
        <f>IF(W23=0,"X",W23/100)</f>
        <v>6.76</v>
      </c>
      <c r="L23" s="333">
        <f>IF(X23=0,"X",X23/100)</f>
        <v>6.79</v>
      </c>
      <c r="M23" s="333">
        <f>IF(Y23=0,"X",Y23/100)</f>
        <v>6.61</v>
      </c>
      <c r="N23" s="333"/>
      <c r="O23" s="335" t="str">
        <f>IF(Z23=0,"X",Z23/100)</f>
        <v>X</v>
      </c>
      <c r="P23" s="335" t="str">
        <f>IF(AA23=0,"X",AA23/100)</f>
        <v>X</v>
      </c>
      <c r="Q23" s="335" t="str">
        <f>IF(AB23=0,"X",AB23/100)</f>
        <v>X</v>
      </c>
      <c r="R23" s="251">
        <f>MAX(W23,X23,Z23,Y23,AA23,AB23)/100</f>
        <v>6.79</v>
      </c>
      <c r="S23" s="334">
        <v>11</v>
      </c>
      <c r="T23" s="259">
        <f>LOOKUP(R23,$AE$1:$AE$13,$AD$1:$AD$13)</f>
        <v>1</v>
      </c>
      <c r="U23" s="260" t="str">
        <f>VLOOKUP(I23,Уч!$C$2:$L$1101,9,FALSE)</f>
        <v>Лисин А.А. Карпенко Ю.Н.</v>
      </c>
      <c r="V23" s="49"/>
      <c r="W23" s="50">
        <v>676</v>
      </c>
      <c r="X23" s="51">
        <v>679</v>
      </c>
      <c r="Y23" s="50">
        <v>661</v>
      </c>
      <c r="Z23" s="51"/>
      <c r="AA23" s="50"/>
      <c r="AB23" s="51"/>
      <c r="AC23" s="52">
        <f>MAX(W23,X23,Z23,Y23,AA23,AB23)</f>
        <v>679</v>
      </c>
    </row>
    <row r="24" spans="1:32" s="46" customFormat="1" ht="14.45" customHeight="1" x14ac:dyDescent="0.25">
      <c r="A24" s="48">
        <f ca="1">RAND()</f>
        <v>0.64901212811846043</v>
      </c>
      <c r="B24" s="259">
        <v>11</v>
      </c>
      <c r="C24" s="250">
        <f>S24</f>
        <v>10</v>
      </c>
      <c r="D24" s="246" t="str">
        <f>VLOOKUP(I24,Уч!$C$2:$L$1101,2,FALSE)</f>
        <v>Мищук Александр</v>
      </c>
      <c r="E24" s="247">
        <f>VLOOKUP(I24,Уч!$C$2:$L$1101,3,FALSE)</f>
        <v>34954</v>
      </c>
      <c r="F24" s="248" t="str">
        <f>VLOOKUP(I24,Уч!$C$2:$L$1101,4,FALSE)</f>
        <v>1</v>
      </c>
      <c r="G24" s="249" t="str">
        <f>VLOOKUP(I24,Уч!$C$2:$L$1101,5,FALSE)</f>
        <v>Москва</v>
      </c>
      <c r="H24" s="331" t="str">
        <f>VLOOKUP(I24,Уч!$C$2:$L$1101,6,FALSE)</f>
        <v>СДЮСШОР 24</v>
      </c>
      <c r="I24" s="192">
        <v>58</v>
      </c>
      <c r="J24" s="332">
        <f>VLOOKUP(I24,Уч!$C$2:$L$1101,7,FALSE)</f>
        <v>0</v>
      </c>
      <c r="K24" s="333">
        <f>IF(W24=0,"X",W24/100)</f>
        <v>6.45</v>
      </c>
      <c r="L24" s="333">
        <f>IF(X24=0,"X",X24/100)</f>
        <v>5.81</v>
      </c>
      <c r="M24" s="333">
        <f>IF(Y24=0,"X",Y24/100)</f>
        <v>6.72</v>
      </c>
      <c r="N24" s="333"/>
      <c r="O24" s="335" t="str">
        <f>IF(Z24=0,"X",Z24/100)</f>
        <v>X</v>
      </c>
      <c r="P24" s="335" t="str">
        <f>IF(AA24=0,"X",AA24/100)</f>
        <v>X</v>
      </c>
      <c r="Q24" s="335" t="str">
        <f>IF(AB24=0,"X",AB24/100)</f>
        <v>X</v>
      </c>
      <c r="R24" s="251">
        <f>MAX(W24,X24,Z24,Y24,AA24,AB24)/100</f>
        <v>6.72</v>
      </c>
      <c r="S24" s="334">
        <v>10</v>
      </c>
      <c r="T24" s="259">
        <f>LOOKUP(R24,$AE$1:$AE$13,$AD$1:$AD$13)</f>
        <v>2</v>
      </c>
      <c r="U24" s="260" t="str">
        <f>VLOOKUP(I24,Уч!$C$2:$L$1101,9,FALSE)</f>
        <v>Ревун Д.Д.</v>
      </c>
      <c r="V24" s="49"/>
      <c r="W24" s="50">
        <v>645</v>
      </c>
      <c r="X24" s="51">
        <v>581</v>
      </c>
      <c r="Y24" s="50">
        <v>672</v>
      </c>
      <c r="Z24" s="51"/>
      <c r="AA24" s="50"/>
      <c r="AB24" s="51"/>
      <c r="AC24" s="52">
        <f>MAX(W24,X24,Z24,Y24,AA24,AB24)</f>
        <v>672</v>
      </c>
    </row>
    <row r="25" spans="1:32" s="46" customFormat="1" ht="14.45" customHeight="1" x14ac:dyDescent="0.25">
      <c r="A25" s="48">
        <f t="shared" ca="1" si="0"/>
        <v>0.18933040707960092</v>
      </c>
      <c r="B25" s="259">
        <v>12</v>
      </c>
      <c r="C25" s="250">
        <f t="shared" si="1"/>
        <v>12</v>
      </c>
      <c r="D25" s="246" t="str">
        <f>VLOOKUP(I25,Уч!$C$2:$L$1101,2,FALSE)</f>
        <v>Сенокоп Ян</v>
      </c>
      <c r="E25" s="247">
        <f>VLOOKUP(I25,Уч!$C$2:$L$1101,3,FALSE)</f>
        <v>34660</v>
      </c>
      <c r="F25" s="248" t="str">
        <f>VLOOKUP(I25,Уч!$C$2:$L$1101,4,FALSE)</f>
        <v>1</v>
      </c>
      <c r="G25" s="249" t="str">
        <f>VLOOKUP(I25,Уч!$C$2:$L$1101,5,FALSE)</f>
        <v>Москва</v>
      </c>
      <c r="H25" s="331" t="str">
        <f>VLOOKUP(I25,Уч!$C$2:$L$1101,6,FALSE)</f>
        <v>ДЮСШ 82</v>
      </c>
      <c r="I25" s="192">
        <v>598</v>
      </c>
      <c r="J25" s="332">
        <f>VLOOKUP(I25,Уч!$C$2:$L$1101,7,FALSE)</f>
        <v>0</v>
      </c>
      <c r="K25" s="333">
        <f t="shared" si="2"/>
        <v>6.48</v>
      </c>
      <c r="L25" s="333">
        <f t="shared" si="3"/>
        <v>6.55</v>
      </c>
      <c r="M25" s="333" t="str">
        <f t="shared" si="4"/>
        <v>X</v>
      </c>
      <c r="N25" s="333"/>
      <c r="O25" s="335" t="str">
        <f t="shared" si="5"/>
        <v>X</v>
      </c>
      <c r="P25" s="335" t="str">
        <f t="shared" si="6"/>
        <v>X</v>
      </c>
      <c r="Q25" s="335" t="str">
        <f t="shared" si="7"/>
        <v>X</v>
      </c>
      <c r="R25" s="251">
        <f t="shared" si="8"/>
        <v>6.55</v>
      </c>
      <c r="S25" s="334">
        <v>12</v>
      </c>
      <c r="T25" s="259">
        <f t="shared" si="9"/>
        <v>2</v>
      </c>
      <c r="U25" s="260" t="str">
        <f>VLOOKUP(I25,Уч!$C$2:$L$1101,9,FALSE)</f>
        <v>Худякова Л.О.</v>
      </c>
      <c r="V25" s="49"/>
      <c r="W25" s="50">
        <v>648</v>
      </c>
      <c r="X25" s="51">
        <v>655</v>
      </c>
      <c r="Y25" s="50"/>
      <c r="Z25" s="51"/>
      <c r="AA25" s="50"/>
      <c r="AB25" s="51"/>
      <c r="AC25" s="52">
        <f t="shared" si="10"/>
        <v>655</v>
      </c>
      <c r="AD25" s="45"/>
      <c r="AE25" s="45"/>
      <c r="AF25" s="45"/>
    </row>
    <row r="26" spans="1:32" s="46" customFormat="1" ht="14.45" customHeight="1" x14ac:dyDescent="0.25">
      <c r="A26" s="48">
        <f t="shared" ca="1" si="0"/>
        <v>0.83421780133579748</v>
      </c>
      <c r="B26" s="259"/>
      <c r="C26" s="250">
        <f t="shared" si="1"/>
        <v>0</v>
      </c>
      <c r="D26" s="246" t="str">
        <f>VLOOKUP(I26,Уч!$C$2:$L$1101,2,FALSE)</f>
        <v>Чижиков Дмитрий</v>
      </c>
      <c r="E26" s="247">
        <f>VLOOKUP(I26,Уч!$C$2:$L$1101,3,FALSE)</f>
        <v>34319</v>
      </c>
      <c r="F26" s="248" t="str">
        <f>VLOOKUP(I26,Уч!$C$2:$L$1101,4,FALSE)</f>
        <v>мс</v>
      </c>
      <c r="G26" s="249" t="str">
        <f>VLOOKUP(I26,Уч!$C$2:$L$1101,5,FALSE)</f>
        <v>Москва</v>
      </c>
      <c r="H26" s="331" t="str">
        <f>VLOOKUP(I26,Уч!$C$2:$L$1101,6,FALSE)</f>
        <v>ЦСП по л/а</v>
      </c>
      <c r="I26" s="192">
        <v>68</v>
      </c>
      <c r="J26" s="332">
        <f>VLOOKUP(I26,Уч!$C$2:$L$1101,7,FALSE)</f>
        <v>0</v>
      </c>
      <c r="K26" s="335" t="str">
        <f t="shared" si="2"/>
        <v>X</v>
      </c>
      <c r="L26" s="335" t="str">
        <f t="shared" si="3"/>
        <v>X</v>
      </c>
      <c r="M26" s="335" t="str">
        <f t="shared" si="4"/>
        <v>X</v>
      </c>
      <c r="N26" s="335"/>
      <c r="O26" s="335" t="str">
        <f t="shared" si="5"/>
        <v>X</v>
      </c>
      <c r="P26" s="335" t="str">
        <f t="shared" si="6"/>
        <v>X</v>
      </c>
      <c r="Q26" s="335" t="str">
        <f t="shared" si="7"/>
        <v>X</v>
      </c>
      <c r="R26" s="251" t="s">
        <v>689</v>
      </c>
      <c r="S26" s="334"/>
      <c r="T26" s="335" t="e">
        <f t="shared" si="9"/>
        <v>#N/A</v>
      </c>
      <c r="U26" s="260" t="str">
        <f>VLOOKUP(I26,Уч!$C$2:$L$1101,9,FALSE)</f>
        <v>Тер-Аванесов Е.А., Фролова О.А.</v>
      </c>
      <c r="V26" s="49"/>
      <c r="W26" s="50"/>
      <c r="X26" s="51"/>
      <c r="Y26" s="50"/>
      <c r="Z26" s="51"/>
      <c r="AA26" s="50"/>
      <c r="AB26" s="51"/>
      <c r="AC26" s="52">
        <f t="shared" si="10"/>
        <v>0</v>
      </c>
    </row>
    <row r="27" spans="1:32" s="46" customFormat="1" ht="14.45" customHeight="1" x14ac:dyDescent="0.25">
      <c r="A27" s="48">
        <f t="shared" ca="1" si="0"/>
        <v>0.90621592786624194</v>
      </c>
      <c r="B27" s="259"/>
      <c r="C27" s="250">
        <f t="shared" si="1"/>
        <v>0</v>
      </c>
      <c r="D27" s="246" t="str">
        <f>VLOOKUP(I27,Уч!$C$2:$L$1101,2,FALSE)</f>
        <v>Ткаченко Артем</v>
      </c>
      <c r="E27" s="247">
        <f>VLOOKUP(I27,Уч!$C$2:$L$1101,3,FALSE)</f>
        <v>35733</v>
      </c>
      <c r="F27" s="248" t="str">
        <f>VLOOKUP(I27,Уч!$C$2:$L$1101,4,FALSE)</f>
        <v>кмс</v>
      </c>
      <c r="G27" s="249" t="str">
        <f>VLOOKUP(I27,Уч!$C$2:$L$1101,5,FALSE)</f>
        <v>Москва</v>
      </c>
      <c r="H27" s="331" t="str">
        <f>VLOOKUP(I27,Уч!$C$2:$L$1101,6,FALSE)</f>
        <v>СДЮШОР ЦСКА</v>
      </c>
      <c r="I27" s="192">
        <v>67</v>
      </c>
      <c r="J27" s="332" t="str">
        <f>VLOOKUP(I27,Уч!$C$2:$L$1101,7,FALSE)</f>
        <v xml:space="preserve"> </v>
      </c>
      <c r="K27" s="335" t="str">
        <f t="shared" si="2"/>
        <v>X</v>
      </c>
      <c r="L27" s="335" t="str">
        <f t="shared" si="3"/>
        <v>X</v>
      </c>
      <c r="M27" s="335" t="str">
        <f t="shared" si="4"/>
        <v>X</v>
      </c>
      <c r="N27" s="335"/>
      <c r="O27" s="335" t="str">
        <f t="shared" si="5"/>
        <v>X</v>
      </c>
      <c r="P27" s="335" t="str">
        <f t="shared" si="6"/>
        <v>X</v>
      </c>
      <c r="Q27" s="335" t="str">
        <f t="shared" si="7"/>
        <v>X</v>
      </c>
      <c r="R27" s="251" t="s">
        <v>689</v>
      </c>
      <c r="S27" s="334"/>
      <c r="T27" s="335" t="e">
        <f t="shared" si="9"/>
        <v>#N/A</v>
      </c>
      <c r="U27" s="260" t="str">
        <f>VLOOKUP(I27,Уч!$C$2:$L$1101,9,FALSE)</f>
        <v>Михеева В.В.,Смирнова Т.В.</v>
      </c>
      <c r="V27" s="49"/>
      <c r="W27" s="50"/>
      <c r="X27" s="51"/>
      <c r="Y27" s="50"/>
      <c r="Z27" s="51"/>
      <c r="AA27" s="50"/>
      <c r="AB27" s="51"/>
      <c r="AC27" s="52">
        <f t="shared" si="10"/>
        <v>0</v>
      </c>
    </row>
    <row r="28" spans="1:32" s="46" customFormat="1" ht="14.45" customHeight="1" x14ac:dyDescent="0.25">
      <c r="A28" s="48">
        <f t="shared" ca="1" si="0"/>
        <v>0.98385992693083379</v>
      </c>
      <c r="B28" s="259"/>
      <c r="C28" s="250">
        <f t="shared" si="1"/>
        <v>0</v>
      </c>
      <c r="D28" s="246" t="str">
        <f>VLOOKUP(I28,Уч!$C$2:$L$1101,2,FALSE)</f>
        <v>Сехин Александр</v>
      </c>
      <c r="E28" s="247">
        <f>VLOOKUP(I28,Уч!$C$2:$L$1101,3,FALSE)</f>
        <v>33760</v>
      </c>
      <c r="F28" s="248" t="str">
        <f>VLOOKUP(I28,Уч!$C$2:$L$1101,4,FALSE)</f>
        <v>кмс</v>
      </c>
      <c r="G28" s="249" t="str">
        <f>VLOOKUP(I28,Уч!$C$2:$L$1101,5,FALSE)</f>
        <v>Москва</v>
      </c>
      <c r="H28" s="331" t="str">
        <f>VLOOKUP(I28,Уч!$C$2:$L$1101,6,FALSE)</f>
        <v>СДЮШОР ЦСКА</v>
      </c>
      <c r="I28" s="192">
        <v>65</v>
      </c>
      <c r="J28" s="332" t="str">
        <f>VLOOKUP(I28,Уч!$C$2:$L$1101,7,FALSE)</f>
        <v xml:space="preserve"> </v>
      </c>
      <c r="K28" s="335" t="str">
        <f t="shared" si="2"/>
        <v>X</v>
      </c>
      <c r="L28" s="335" t="str">
        <f t="shared" si="3"/>
        <v>X</v>
      </c>
      <c r="M28" s="335" t="str">
        <f t="shared" si="4"/>
        <v>X</v>
      </c>
      <c r="N28" s="335"/>
      <c r="O28" s="335" t="str">
        <f t="shared" si="5"/>
        <v>X</v>
      </c>
      <c r="P28" s="335" t="str">
        <f t="shared" si="6"/>
        <v>X</v>
      </c>
      <c r="Q28" s="335" t="str">
        <f t="shared" si="7"/>
        <v>X</v>
      </c>
      <c r="R28" s="251" t="s">
        <v>689</v>
      </c>
      <c r="S28" s="334"/>
      <c r="T28" s="335" t="e">
        <f t="shared" si="9"/>
        <v>#N/A</v>
      </c>
      <c r="U28" s="260" t="str">
        <f>VLOOKUP(I28,Уч!$C$2:$L$1101,9,FALSE)</f>
        <v>Шемигон О.С.</v>
      </c>
      <c r="V28" s="49"/>
      <c r="W28" s="50"/>
      <c r="X28" s="51"/>
      <c r="Y28" s="50"/>
      <c r="Z28" s="51"/>
      <c r="AA28" s="50"/>
      <c r="AB28" s="51"/>
      <c r="AC28" s="52">
        <f t="shared" si="10"/>
        <v>0</v>
      </c>
    </row>
    <row r="29" spans="1:32" s="46" customFormat="1" ht="14.45" customHeight="1" x14ac:dyDescent="0.25">
      <c r="A29" s="48">
        <f t="shared" ref="A29:A30" ca="1" si="11">RAND()</f>
        <v>0.24889772578080027</v>
      </c>
      <c r="B29" s="336">
        <v>17</v>
      </c>
      <c r="C29" s="250">
        <f t="shared" ref="C29:C30" si="12">S29</f>
        <v>1</v>
      </c>
      <c r="D29" s="337" t="e">
        <f>VLOOKUP(I29,Уч!$C$2:$L$1101,2,FALSE)</f>
        <v>#N/A</v>
      </c>
      <c r="E29" s="338" t="e">
        <f>VLOOKUP(I29,Уч!$C$2:$L$1101,3,FALSE)</f>
        <v>#N/A</v>
      </c>
      <c r="F29" s="339" t="e">
        <f>VLOOKUP(I29,Уч!$C$2:$L$1101,4,FALSE)</f>
        <v>#N/A</v>
      </c>
      <c r="G29" s="340" t="e">
        <f>VLOOKUP(I29,Уч!$C$2:$L$1101,5,FALSE)</f>
        <v>#N/A</v>
      </c>
      <c r="H29" s="340"/>
      <c r="I29" s="332"/>
      <c r="J29" s="332"/>
      <c r="K29" s="341" t="str">
        <f t="shared" ref="K29:K30" si="13">IF(W29=0,"X",W29/100)</f>
        <v>X</v>
      </c>
      <c r="L29" s="341" t="str">
        <f t="shared" ref="L29:L30" si="14">IF(X29=0,"X",X29/100)</f>
        <v>X</v>
      </c>
      <c r="M29" s="341" t="str">
        <f t="shared" ref="M29:M30" si="15">IF(Y29=0,"X",Y29/100)</f>
        <v>X</v>
      </c>
      <c r="N29" s="341"/>
      <c r="O29" s="341" t="str">
        <f t="shared" ref="O29:O30" si="16">IF(Z29=0,"X",Z29/100)</f>
        <v>X</v>
      </c>
      <c r="P29" s="341" t="str">
        <f t="shared" ref="P29:P30" si="17">IF(AA29=0,"X",AA29/100)</f>
        <v>X</v>
      </c>
      <c r="Q29" s="341" t="str">
        <f t="shared" ref="Q29:Q30" si="18">IF(AB29=0,"X",AB29/100)</f>
        <v>X</v>
      </c>
      <c r="R29" s="342">
        <f t="shared" ref="R29:R30" si="19">MAX(W29,X29,Z29,Y29,AA29,AB29)/100</f>
        <v>0</v>
      </c>
      <c r="S29" s="343">
        <f>RANK(R29,R29:R174)</f>
        <v>1</v>
      </c>
      <c r="T29" s="341" t="str">
        <f t="shared" ref="T29:T30" si="20">LOOKUP(R29,$AE$1:$AE$13,$AD$1:$AD$13)</f>
        <v>б/р</v>
      </c>
      <c r="U29" s="344" t="e">
        <f>VLOOKUP(I29,Уч!$C$2:$L$1101,9,FALSE)</f>
        <v>#N/A</v>
      </c>
      <c r="V29" s="49"/>
      <c r="W29" s="50"/>
      <c r="X29" s="51"/>
      <c r="Y29" s="50"/>
      <c r="Z29" s="51"/>
      <c r="AA29" s="50"/>
      <c r="AB29" s="51"/>
      <c r="AC29" s="52">
        <f t="shared" ref="AC29:AC30" si="21">MAX(W29,X29,Z29,Y29,AA29,AB29)</f>
        <v>0</v>
      </c>
    </row>
    <row r="30" spans="1:32" s="46" customFormat="1" ht="14.45" customHeight="1" x14ac:dyDescent="0.25">
      <c r="A30" s="48">
        <f t="shared" ca="1" si="11"/>
        <v>7.4072207288958691E-2</v>
      </c>
      <c r="B30" s="336">
        <v>18</v>
      </c>
      <c r="C30" s="250">
        <f t="shared" si="12"/>
        <v>1</v>
      </c>
      <c r="D30" s="337" t="e">
        <f>VLOOKUP(I30,Уч!$C$2:$L$1101,2,FALSE)</f>
        <v>#N/A</v>
      </c>
      <c r="E30" s="338" t="e">
        <f>VLOOKUP(I30,Уч!$C$2:$L$1101,3,FALSE)</f>
        <v>#N/A</v>
      </c>
      <c r="F30" s="339" t="e">
        <f>VLOOKUP(I30,Уч!$C$2:$L$1101,4,FALSE)</f>
        <v>#N/A</v>
      </c>
      <c r="G30" s="340" t="e">
        <f>VLOOKUP(I30,Уч!$C$2:$L$1101,5,FALSE)</f>
        <v>#N/A</v>
      </c>
      <c r="H30" s="340"/>
      <c r="I30" s="332"/>
      <c r="J30" s="332"/>
      <c r="K30" s="341" t="str">
        <f t="shared" si="13"/>
        <v>X</v>
      </c>
      <c r="L30" s="341" t="str">
        <f t="shared" si="14"/>
        <v>X</v>
      </c>
      <c r="M30" s="341" t="str">
        <f t="shared" si="15"/>
        <v>X</v>
      </c>
      <c r="N30" s="341"/>
      <c r="O30" s="341" t="str">
        <f t="shared" si="16"/>
        <v>X</v>
      </c>
      <c r="P30" s="341" t="str">
        <f t="shared" si="17"/>
        <v>X</v>
      </c>
      <c r="Q30" s="341" t="str">
        <f t="shared" si="18"/>
        <v>X</v>
      </c>
      <c r="R30" s="342">
        <f t="shared" si="19"/>
        <v>0</v>
      </c>
      <c r="S30" s="343">
        <f>RANK(R30,R30:R176)</f>
        <v>1</v>
      </c>
      <c r="T30" s="341" t="str">
        <f t="shared" si="20"/>
        <v>б/р</v>
      </c>
      <c r="U30" s="344" t="e">
        <f>VLOOKUP(I30,Уч!$C$2:$L$1101,9,FALSE)</f>
        <v>#N/A</v>
      </c>
      <c r="V30" s="49"/>
      <c r="W30" s="50"/>
      <c r="X30" s="51"/>
      <c r="Y30" s="50"/>
      <c r="Z30" s="51"/>
      <c r="AA30" s="50"/>
      <c r="AB30" s="51"/>
      <c r="AC30" s="52">
        <f t="shared" si="21"/>
        <v>0</v>
      </c>
    </row>
    <row r="31" spans="1:32" s="46" customFormat="1" ht="15.75" x14ac:dyDescent="0.3">
      <c r="D31" s="45"/>
      <c r="E31" s="45"/>
      <c r="G31" s="45"/>
      <c r="H31" s="45"/>
      <c r="I31" s="45"/>
      <c r="J31" s="45"/>
      <c r="K31" s="45"/>
      <c r="L31" s="45"/>
      <c r="M31" s="45"/>
      <c r="S31" s="57"/>
      <c r="T31" s="57"/>
      <c r="U31" s="57"/>
      <c r="V31" s="58"/>
      <c r="W31" s="59"/>
      <c r="X31" s="58"/>
      <c r="Y31" s="58"/>
      <c r="Z31" s="45"/>
      <c r="AA31" s="59"/>
      <c r="AB31" s="60"/>
    </row>
    <row r="32" spans="1:32" s="46" customFormat="1" ht="15.75" x14ac:dyDescent="0.3">
      <c r="D32" s="46" t="s">
        <v>50</v>
      </c>
      <c r="E32" s="45"/>
      <c r="G32" s="45"/>
      <c r="H32" s="45"/>
      <c r="I32" s="45"/>
      <c r="J32" s="45"/>
      <c r="K32" s="45"/>
      <c r="L32" s="45"/>
      <c r="M32" s="45"/>
      <c r="S32" s="57"/>
      <c r="T32" s="57"/>
      <c r="U32" s="57"/>
      <c r="V32" s="58"/>
      <c r="W32" s="59"/>
      <c r="X32" s="58"/>
      <c r="Y32" s="58"/>
      <c r="Z32" s="45"/>
      <c r="AA32" s="59"/>
      <c r="AB32" s="60"/>
    </row>
    <row r="33" spans="3:28" s="46" customFormat="1" ht="15.75" x14ac:dyDescent="0.3">
      <c r="C33" s="46" t="s">
        <v>50</v>
      </c>
      <c r="E33" s="45"/>
      <c r="G33" s="45"/>
      <c r="H33" s="45"/>
      <c r="I33" s="45"/>
      <c r="J33" s="45"/>
      <c r="K33" s="45"/>
      <c r="L33" s="45"/>
      <c r="M33" s="45"/>
      <c r="S33" s="57"/>
      <c r="T33" s="57"/>
      <c r="U33" s="57"/>
      <c r="V33" s="58"/>
      <c r="W33" s="59"/>
      <c r="X33" s="58"/>
      <c r="Y33" s="58"/>
      <c r="Z33" s="45"/>
      <c r="AA33" s="59"/>
      <c r="AB33" s="60"/>
    </row>
    <row r="34" spans="3:28" s="46" customFormat="1" ht="15.75" x14ac:dyDescent="0.3">
      <c r="D34" s="46" t="s">
        <v>34</v>
      </c>
      <c r="E34" s="45"/>
      <c r="G34" s="45"/>
      <c r="H34" s="45"/>
      <c r="I34" s="45"/>
      <c r="J34" s="45"/>
      <c r="K34" s="45"/>
      <c r="L34" s="45"/>
      <c r="M34" s="45"/>
      <c r="S34" s="57"/>
      <c r="T34" s="57"/>
      <c r="U34" s="57"/>
      <c r="V34" s="58"/>
      <c r="W34" s="59"/>
      <c r="X34" s="58"/>
      <c r="Y34" s="58"/>
      <c r="Z34" s="45"/>
      <c r="AA34" s="59"/>
      <c r="AB34" s="60"/>
    </row>
    <row r="35" spans="3:28" s="46" customFormat="1" ht="15.75" x14ac:dyDescent="0.3">
      <c r="C35" s="46" t="s">
        <v>34</v>
      </c>
      <c r="D35" s="45"/>
      <c r="E35" s="45"/>
      <c r="G35" s="45"/>
      <c r="H35" s="45"/>
      <c r="I35" s="45"/>
      <c r="J35" s="45"/>
      <c r="K35" s="45"/>
      <c r="L35" s="45"/>
      <c r="M35" s="45"/>
      <c r="S35" s="57"/>
      <c r="T35" s="57"/>
      <c r="U35" s="57"/>
      <c r="V35" s="58"/>
      <c r="W35" s="59"/>
      <c r="X35" s="58"/>
      <c r="Y35" s="58"/>
      <c r="Z35" s="45"/>
      <c r="AA35" s="59"/>
      <c r="AB35" s="60"/>
    </row>
    <row r="36" spans="3:28" s="46" customFormat="1" ht="15.75" x14ac:dyDescent="0.3">
      <c r="C36" s="46" t="s">
        <v>50</v>
      </c>
      <c r="D36" s="45"/>
      <c r="E36" s="45"/>
      <c r="G36" s="45"/>
      <c r="H36" s="45"/>
      <c r="I36" s="45"/>
      <c r="J36" s="45"/>
      <c r="K36" s="45"/>
      <c r="L36" s="45"/>
      <c r="M36" s="45"/>
      <c r="S36" s="57"/>
      <c r="T36" s="57"/>
      <c r="U36" s="57"/>
      <c r="V36" s="58"/>
      <c r="W36" s="59"/>
      <c r="X36" s="58"/>
      <c r="Y36" s="58"/>
      <c r="Z36" s="45"/>
      <c r="AA36" s="59"/>
      <c r="AB36" s="60"/>
    </row>
    <row r="37" spans="3:28" s="46" customFormat="1" ht="15.75" x14ac:dyDescent="0.3">
      <c r="D37" s="45"/>
      <c r="E37" s="45"/>
      <c r="G37" s="45"/>
      <c r="H37" s="45"/>
      <c r="I37" s="45"/>
      <c r="J37" s="45"/>
      <c r="K37" s="45"/>
      <c r="L37" s="45"/>
      <c r="M37" s="45"/>
      <c r="S37" s="57"/>
      <c r="T37" s="57"/>
      <c r="U37" s="57"/>
      <c r="V37" s="58"/>
      <c r="W37" s="59"/>
      <c r="X37" s="58"/>
      <c r="Y37" s="58"/>
      <c r="Z37" s="45"/>
      <c r="AA37" s="59"/>
      <c r="AB37" s="60"/>
    </row>
    <row r="38" spans="3:28" s="46" customFormat="1" ht="15.75" x14ac:dyDescent="0.3">
      <c r="C38" s="46" t="s">
        <v>34</v>
      </c>
      <c r="D38" s="45"/>
      <c r="E38" s="45"/>
      <c r="G38" s="45"/>
      <c r="H38" s="45"/>
      <c r="I38" s="45"/>
      <c r="J38" s="45"/>
      <c r="K38" s="45"/>
      <c r="L38" s="45"/>
      <c r="M38" s="45"/>
      <c r="S38" s="57"/>
      <c r="T38" s="57"/>
      <c r="U38" s="57"/>
      <c r="V38" s="58"/>
      <c r="W38" s="59"/>
      <c r="X38" s="58"/>
      <c r="Y38" s="58"/>
      <c r="Z38" s="45"/>
      <c r="AA38" s="59"/>
      <c r="AB38" s="60"/>
    </row>
  </sheetData>
  <sortState ref="A23:AF24">
    <sortCondition descending="1" ref="R23:R24"/>
  </sortState>
  <mergeCells count="1">
    <mergeCell ref="K8:L8"/>
  </mergeCells>
  <printOptions horizontalCentered="1"/>
  <pageMargins left="0.39370078740157483" right="0.39370078740157483" top="0.59055118110236227" bottom="0.59055118110236227" header="0.39370078740157483" footer="0.39370078740157483"/>
  <pageSetup paperSize="9" scale="87" orientation="landscape" horizontalDpi="4294967293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F39"/>
  <sheetViews>
    <sheetView view="pageBreakPreview" topLeftCell="D1" zoomScale="85" zoomScaleSheetLayoutView="85" workbookViewId="0">
      <selection activeCell="T24" sqref="T24:T25"/>
    </sheetView>
  </sheetViews>
  <sheetFormatPr defaultRowHeight="12.75" outlineLevelCol="2" x14ac:dyDescent="0.3"/>
  <cols>
    <col min="1" max="1" width="16.28515625" style="15" customWidth="1" outlineLevel="2"/>
    <col min="2" max="2" width="6" style="15" customWidth="1"/>
    <col min="3" max="3" width="5.7109375" style="15" hidden="1" customWidth="1"/>
    <col min="4" max="4" width="24.42578125" style="15" customWidth="1"/>
    <col min="5" max="5" width="7.85546875" style="17" customWidth="1"/>
    <col min="6" max="6" width="6.5703125" style="17" customWidth="1"/>
    <col min="7" max="7" width="7.28515625" style="15" customWidth="1"/>
    <col min="8" max="8" width="16" style="15" customWidth="1"/>
    <col min="9" max="9" width="5.140625" style="17" customWidth="1"/>
    <col min="10" max="10" width="5.140625" style="17" hidden="1" customWidth="1"/>
    <col min="11" max="13" width="7.42578125" style="17" customWidth="1"/>
    <col min="14" max="14" width="4.7109375" style="17" hidden="1" customWidth="1" outlineLevel="1"/>
    <col min="15" max="15" width="7.28515625" style="15" customWidth="1" collapsed="1"/>
    <col min="16" max="17" width="7.28515625" style="15" customWidth="1"/>
    <col min="18" max="18" width="8" style="15" customWidth="1"/>
    <col min="19" max="19" width="7" style="15" hidden="1" customWidth="1" outlineLevel="1"/>
    <col min="20" max="20" width="6.140625" style="18" customWidth="1" collapsed="1"/>
    <col min="21" max="21" width="23.85546875" style="18" customWidth="1"/>
    <col min="22" max="22" width="5.7109375" style="18" customWidth="1"/>
    <col min="23" max="23" width="4.7109375" style="44" customWidth="1" outlineLevel="1"/>
    <col min="24" max="24" width="4.7109375" style="43" customWidth="1" outlineLevel="1"/>
    <col min="25" max="25" width="4.7109375" style="44" customWidth="1" outlineLevel="1"/>
    <col min="26" max="26" width="4.28515625" style="43" customWidth="1" outlineLevel="1"/>
    <col min="27" max="27" width="4.7109375" style="17" customWidth="1" outlineLevel="1"/>
    <col min="28" max="28" width="8.140625" style="43" bestFit="1" customWidth="1" outlineLevel="1"/>
    <col min="29" max="29" width="8" style="35" customWidth="1" outlineLevel="1"/>
    <col min="30" max="16384" width="9.140625" style="15"/>
  </cols>
  <sheetData>
    <row r="1" spans="1:32" ht="15.75" x14ac:dyDescent="0.3">
      <c r="AD1" s="45" t="s">
        <v>67</v>
      </c>
      <c r="AE1" s="63">
        <v>0</v>
      </c>
    </row>
    <row r="2" spans="1:32" ht="15.75" x14ac:dyDescent="0.3">
      <c r="D2" s="16"/>
      <c r="I2" s="16"/>
      <c r="J2" s="16"/>
      <c r="K2" s="15"/>
      <c r="L2" s="15"/>
      <c r="W2" s="19"/>
      <c r="X2" s="20"/>
      <c r="Y2" s="19"/>
      <c r="Z2" s="20"/>
      <c r="AA2" s="21"/>
      <c r="AB2" s="20"/>
      <c r="AC2" s="22"/>
      <c r="AD2" s="45" t="s">
        <v>35</v>
      </c>
      <c r="AE2" s="63">
        <v>3.6</v>
      </c>
    </row>
    <row r="3" spans="1:32" ht="15.75" x14ac:dyDescent="0.3">
      <c r="D3" s="16"/>
      <c r="I3" s="16"/>
      <c r="J3" s="16"/>
      <c r="K3" s="15"/>
      <c r="L3" s="15"/>
      <c r="W3" s="19"/>
      <c r="X3" s="20"/>
      <c r="Y3" s="19"/>
      <c r="Z3" s="20"/>
      <c r="AA3" s="21"/>
      <c r="AB3" s="20"/>
      <c r="AC3" s="22"/>
      <c r="AD3" s="45" t="s">
        <v>36</v>
      </c>
      <c r="AE3" s="63">
        <v>4</v>
      </c>
    </row>
    <row r="4" spans="1:32" ht="15.75" x14ac:dyDescent="0.3">
      <c r="D4" s="16"/>
      <c r="I4" s="16"/>
      <c r="J4" s="16"/>
      <c r="K4" s="15"/>
      <c r="L4" s="15"/>
      <c r="W4" s="19"/>
      <c r="X4" s="20"/>
      <c r="Y4" s="19"/>
      <c r="Z4" s="20"/>
      <c r="AA4" s="21"/>
      <c r="AB4" s="20"/>
      <c r="AC4" s="22"/>
      <c r="AD4" s="45" t="s">
        <v>37</v>
      </c>
      <c r="AE4" s="63">
        <v>4.3</v>
      </c>
    </row>
    <row r="5" spans="1:32" ht="15.75" x14ac:dyDescent="0.3">
      <c r="B5" s="23"/>
      <c r="C5" s="23"/>
      <c r="D5" s="16"/>
      <c r="I5" s="16"/>
      <c r="J5" s="16"/>
      <c r="K5" s="15"/>
      <c r="L5" s="15"/>
      <c r="W5" s="19"/>
      <c r="X5" s="20"/>
      <c r="Y5" s="19"/>
      <c r="Z5" s="20"/>
      <c r="AA5" s="21"/>
      <c r="AB5" s="20"/>
      <c r="AC5" s="22"/>
      <c r="AD5" s="45">
        <v>3</v>
      </c>
      <c r="AE5" s="63">
        <v>4.7</v>
      </c>
    </row>
    <row r="6" spans="1:32" ht="15.75" x14ac:dyDescent="0.3">
      <c r="D6" s="31" t="str">
        <f>Расп!B26</f>
        <v>ЧЕМПИОНАТ г.Москвы по легкой атлетике</v>
      </c>
      <c r="E6" s="47"/>
      <c r="F6" s="47"/>
      <c r="G6" s="32"/>
      <c r="H6" s="32"/>
      <c r="I6" s="31"/>
      <c r="J6" s="31"/>
      <c r="K6" s="15"/>
      <c r="L6" s="15"/>
      <c r="W6" s="19"/>
      <c r="X6" s="20"/>
      <c r="Y6" s="19"/>
      <c r="Z6" s="20"/>
      <c r="AA6" s="21"/>
      <c r="AB6" s="20"/>
      <c r="AC6" s="22"/>
      <c r="AD6" s="45">
        <v>2</v>
      </c>
      <c r="AE6" s="63">
        <v>5.2</v>
      </c>
    </row>
    <row r="7" spans="1:32" ht="15.75" x14ac:dyDescent="0.3">
      <c r="D7" s="31" t="str">
        <f>Расп!B27</f>
        <v>Москва, ЛФК ЦСКА 23-24.01.2014г.</v>
      </c>
      <c r="E7" s="47"/>
      <c r="F7" s="47"/>
      <c r="G7" s="32"/>
      <c r="H7" s="32"/>
      <c r="I7" s="31"/>
      <c r="J7" s="31"/>
      <c r="K7" s="15"/>
      <c r="L7" s="15"/>
      <c r="W7" s="19"/>
      <c r="X7" s="20"/>
      <c r="Y7" s="19"/>
      <c r="Z7" s="20"/>
      <c r="AA7" s="21"/>
      <c r="AB7" s="20"/>
      <c r="AC7" s="22"/>
      <c r="AD7" s="45">
        <v>1</v>
      </c>
      <c r="AE7" s="63">
        <v>14.2</v>
      </c>
    </row>
    <row r="8" spans="1:32" ht="15.75" x14ac:dyDescent="0.25">
      <c r="D8" s="24"/>
      <c r="I8" s="24"/>
      <c r="J8" s="24"/>
      <c r="K8" s="429">
        <f>Расп!A5</f>
        <v>41663</v>
      </c>
      <c r="L8" s="429"/>
      <c r="N8" s="293"/>
      <c r="O8" s="84" t="s">
        <v>10</v>
      </c>
      <c r="P8" s="87">
        <f>Расп!F4</f>
        <v>0</v>
      </c>
      <c r="W8" s="19"/>
      <c r="X8" s="20"/>
      <c r="Y8" s="19"/>
      <c r="Z8" s="20"/>
      <c r="AA8" s="21"/>
      <c r="AB8" s="20"/>
      <c r="AC8" s="22"/>
      <c r="AD8" s="45" t="s">
        <v>53</v>
      </c>
      <c r="AE8" s="63">
        <v>15.1</v>
      </c>
    </row>
    <row r="9" spans="1:32" ht="15.75" x14ac:dyDescent="0.3">
      <c r="D9" s="31" t="str">
        <f>Расп!B5</f>
        <v>ТРОЙНОЙ ПРЫЖОК</v>
      </c>
      <c r="I9" s="31"/>
      <c r="J9" s="31"/>
      <c r="K9" s="26" t="str">
        <f>Расп!C1</f>
        <v>Начало</v>
      </c>
      <c r="L9" s="28" t="str">
        <f>Расп!C5</f>
        <v>16.00</v>
      </c>
      <c r="N9" s="293"/>
      <c r="O9" s="84" t="s">
        <v>11</v>
      </c>
      <c r="P9" s="87">
        <f>Расп!G4</f>
        <v>0</v>
      </c>
      <c r="Q9" s="84" t="s">
        <v>10</v>
      </c>
      <c r="R9" s="87">
        <f>Расп!I4</f>
        <v>0</v>
      </c>
      <c r="W9" s="19"/>
      <c r="X9" s="20"/>
      <c r="Y9" s="19"/>
      <c r="Z9" s="20"/>
      <c r="AA9" s="21"/>
      <c r="AB9" s="20"/>
      <c r="AC9" s="22"/>
      <c r="AD9" s="45" t="s">
        <v>52</v>
      </c>
      <c r="AE9" s="64">
        <v>16</v>
      </c>
    </row>
    <row r="10" spans="1:32" ht="15.75" customHeight="1" x14ac:dyDescent="0.3">
      <c r="A10" s="41"/>
      <c r="B10" s="41"/>
      <c r="C10" s="41"/>
      <c r="D10" s="371" t="str">
        <f>Расп!B29</f>
        <v>МУЖЧИНЫ</v>
      </c>
      <c r="E10" s="42"/>
      <c r="F10" s="42"/>
      <c r="G10" s="41"/>
      <c r="H10" s="41"/>
      <c r="I10" s="371"/>
      <c r="J10" s="371"/>
      <c r="K10" s="377" t="str">
        <f>Расп!D1</f>
        <v>Окончание</v>
      </c>
      <c r="L10" s="394">
        <f>Расп!D5</f>
        <v>0</v>
      </c>
      <c r="M10" s="376"/>
      <c r="N10" s="395"/>
      <c r="O10" s="396" t="s">
        <v>12</v>
      </c>
      <c r="P10" s="397">
        <f>Расп!H4</f>
        <v>0</v>
      </c>
      <c r="Q10" s="398" t="s">
        <v>11</v>
      </c>
      <c r="R10" s="397">
        <f>Расп!J4</f>
        <v>0</v>
      </c>
      <c r="S10" s="371"/>
      <c r="T10" s="79"/>
      <c r="U10" s="79"/>
      <c r="W10" s="19"/>
      <c r="X10" s="20"/>
      <c r="Y10" s="19"/>
      <c r="Z10" s="20"/>
      <c r="AA10" s="21"/>
      <c r="AB10" s="20"/>
      <c r="AC10" s="29" t="s">
        <v>17</v>
      </c>
      <c r="AD10" s="45" t="s">
        <v>51</v>
      </c>
      <c r="AE10" s="64">
        <v>17</v>
      </c>
    </row>
    <row r="11" spans="1:32" ht="15.75" x14ac:dyDescent="0.3">
      <c r="A11" s="41"/>
      <c r="B11" s="41"/>
      <c r="C11" s="41"/>
      <c r="D11" s="379" t="s">
        <v>9</v>
      </c>
      <c r="E11" s="42"/>
      <c r="F11" s="42"/>
      <c r="G11" s="41"/>
      <c r="H11" s="41"/>
      <c r="I11" s="396"/>
      <c r="J11" s="396"/>
      <c r="K11" s="399" t="s">
        <v>47</v>
      </c>
      <c r="L11" s="400">
        <f>Расп!E4</f>
        <v>0</v>
      </c>
      <c r="M11" s="42"/>
      <c r="N11" s="42"/>
      <c r="O11" s="41"/>
      <c r="P11" s="41"/>
      <c r="Q11" s="396" t="s">
        <v>12</v>
      </c>
      <c r="R11" s="397">
        <f>Расп!K4</f>
        <v>0</v>
      </c>
      <c r="S11" s="401"/>
      <c r="T11" s="79"/>
      <c r="U11" s="79"/>
      <c r="W11" s="19"/>
      <c r="X11" s="20"/>
      <c r="Y11" s="19"/>
      <c r="Z11" s="20"/>
      <c r="AA11" s="21"/>
      <c r="AB11" s="20"/>
      <c r="AC11" s="29" t="s">
        <v>18</v>
      </c>
    </row>
    <row r="12" spans="1:32" s="39" customFormat="1" x14ac:dyDescent="0.3">
      <c r="A12" s="40" t="s">
        <v>26</v>
      </c>
      <c r="B12" s="40" t="s">
        <v>29</v>
      </c>
      <c r="C12" s="40" t="s">
        <v>29</v>
      </c>
      <c r="D12" s="40" t="s">
        <v>13</v>
      </c>
      <c r="E12" s="40" t="s">
        <v>0</v>
      </c>
      <c r="F12" s="40" t="s">
        <v>58</v>
      </c>
      <c r="G12" s="40" t="s">
        <v>661</v>
      </c>
      <c r="H12" s="40" t="s">
        <v>6</v>
      </c>
      <c r="I12" s="40" t="s">
        <v>15</v>
      </c>
      <c r="J12" s="40"/>
      <c r="K12" s="40">
        <v>1</v>
      </c>
      <c r="L12" s="40">
        <v>2</v>
      </c>
      <c r="M12" s="40">
        <v>3</v>
      </c>
      <c r="N12" s="40"/>
      <c r="O12" s="40">
        <v>4</v>
      </c>
      <c r="P12" s="40">
        <v>5</v>
      </c>
      <c r="Q12" s="40">
        <v>6</v>
      </c>
      <c r="R12" s="40" t="s">
        <v>45</v>
      </c>
      <c r="S12" s="40" t="s">
        <v>29</v>
      </c>
      <c r="T12" s="36" t="s">
        <v>44</v>
      </c>
      <c r="U12" s="36" t="s">
        <v>46</v>
      </c>
      <c r="V12" s="36"/>
      <c r="W12" s="37" t="s">
        <v>23</v>
      </c>
      <c r="X12" s="38" t="s">
        <v>24</v>
      </c>
      <c r="Y12" s="37" t="s">
        <v>25</v>
      </c>
      <c r="Z12" s="38" t="s">
        <v>73</v>
      </c>
      <c r="AA12" s="29" t="s">
        <v>74</v>
      </c>
      <c r="AB12" s="38" t="s">
        <v>75</v>
      </c>
      <c r="AC12" s="29" t="s">
        <v>21</v>
      </c>
    </row>
    <row r="13" spans="1:32" s="39" customFormat="1" ht="15.75" x14ac:dyDescent="0.3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36"/>
      <c r="U13" s="36"/>
      <c r="V13" s="36"/>
      <c r="W13" s="37"/>
      <c r="X13" s="38"/>
      <c r="Y13" s="37"/>
      <c r="Z13" s="38"/>
      <c r="AA13" s="29"/>
      <c r="AB13" s="38"/>
      <c r="AC13" s="29"/>
      <c r="AD13" s="45"/>
      <c r="AE13" s="64"/>
    </row>
    <row r="14" spans="1:32" s="47" customFormat="1" ht="15.75" x14ac:dyDescent="0.25">
      <c r="A14" s="48">
        <f t="shared" ref="A14:A23" ca="1" si="0">RAND()</f>
        <v>0.91442073916207023</v>
      </c>
      <c r="B14" s="336">
        <v>1</v>
      </c>
      <c r="C14" s="250">
        <f t="shared" ref="C14:C23" si="1">S14</f>
        <v>1</v>
      </c>
      <c r="D14" s="246" t="str">
        <f>VLOOKUP(I14,Уч!$C$2:$L$1101,2,FALSE)</f>
        <v>Адамс Люкман</v>
      </c>
      <c r="E14" s="247">
        <f>VLOOKUP(I14,Уч!$C$2:$L$1101,3,FALSE)</f>
        <v>32410</v>
      </c>
      <c r="F14" s="248" t="str">
        <f>VLOOKUP(I14,Уч!$C$2:$L$1101,4,FALSE)</f>
        <v>мсмк</v>
      </c>
      <c r="G14" s="249" t="str">
        <f>VLOOKUP(I14,Уч!$C$2:$L$1101,5,FALSE)</f>
        <v>Москва</v>
      </c>
      <c r="H14" s="331" t="str">
        <f>VLOOKUP(I14,Уч!$C$2:$L$1101,6,FALSE)</f>
        <v>ЦСП по л/а-
ЦСКА</v>
      </c>
      <c r="I14" s="140">
        <v>73</v>
      </c>
      <c r="J14" s="332">
        <f>VLOOKUP(I14,Уч!$C$2:$L$1101,7,FALSE)</f>
        <v>0</v>
      </c>
      <c r="K14" s="333">
        <f t="shared" ref="K14:K23" si="2">IF(W14=0,"X",W14/100)</f>
        <v>16.61</v>
      </c>
      <c r="L14" s="333">
        <f t="shared" ref="L14:L23" si="3">IF(X14=0,"X",X14/100)</f>
        <v>16.670000000000002</v>
      </c>
      <c r="M14" s="333" t="str">
        <f t="shared" ref="M14:M23" si="4">IF(Y14=0,"X",Y14/100)</f>
        <v>X</v>
      </c>
      <c r="N14" s="333"/>
      <c r="O14" s="333" t="str">
        <f>IF(Z14=0,"X",Z14/100)</f>
        <v>X</v>
      </c>
      <c r="P14" s="333" t="str">
        <f>IF(AA14=0,"X",AA14/100)</f>
        <v>X</v>
      </c>
      <c r="Q14" s="333" t="s">
        <v>755</v>
      </c>
      <c r="R14" s="251">
        <f t="shared" ref="R14:R23" si="5">MAX(W14,X14,Z14,Y14,AA14,AB14)/100</f>
        <v>16.670000000000002</v>
      </c>
      <c r="S14" s="356">
        <f>RANK(R14,R14:R150)</f>
        <v>1</v>
      </c>
      <c r="T14" s="333" t="str">
        <f t="shared" ref="T14:T23" si="6">LOOKUP(R14,$AE$1:$AE$13,$AD$1:$AD$13)</f>
        <v>мс</v>
      </c>
      <c r="U14" s="260" t="str">
        <f>VLOOKUP(I14,Уч!$C$2:$L$1101,9,FALSE)</f>
        <v>Тер-Аванесов Е.М., Зуенко Ю.В.</v>
      </c>
      <c r="V14" s="49"/>
      <c r="W14" s="50">
        <v>1661</v>
      </c>
      <c r="X14" s="51">
        <v>1667</v>
      </c>
      <c r="Y14" s="50"/>
      <c r="Z14" s="51"/>
      <c r="AA14" s="50"/>
      <c r="AB14" s="51"/>
      <c r="AC14" s="52">
        <f t="shared" ref="AC14:AC23" si="7">MAX(W14,X14,Z14,Y14,AA14,AB14)</f>
        <v>1667</v>
      </c>
      <c r="AD14" s="15"/>
      <c r="AE14" s="15"/>
      <c r="AF14" s="15"/>
    </row>
    <row r="15" spans="1:32" s="46" customFormat="1" ht="14.45" customHeight="1" x14ac:dyDescent="0.25">
      <c r="A15" s="48">
        <f t="shared" ca="1" si="0"/>
        <v>0.47658304037391963</v>
      </c>
      <c r="B15" s="336">
        <v>2</v>
      </c>
      <c r="C15" s="250">
        <f t="shared" si="1"/>
        <v>1</v>
      </c>
      <c r="D15" s="246" t="str">
        <f>VLOOKUP(I15,Уч!$C$2:$L$1101,2,FALSE)</f>
        <v>Колосов Дмитрий</v>
      </c>
      <c r="E15" s="247">
        <f>VLOOKUP(I15,Уч!$C$2:$L$1101,3,FALSE)</f>
        <v>31551</v>
      </c>
      <c r="F15" s="248" t="str">
        <f>VLOOKUP(I15,Уч!$C$2:$L$1101,4,FALSE)</f>
        <v>мс</v>
      </c>
      <c r="G15" s="249" t="str">
        <f>VLOOKUP(I15,Уч!$C$2:$L$1101,5,FALSE)</f>
        <v>Москва</v>
      </c>
      <c r="H15" s="331" t="str">
        <f>VLOOKUP(I15,Уч!$C$2:$L$1101,6,FALSE)</f>
        <v>ЦСП по л/а</v>
      </c>
      <c r="I15" s="140">
        <v>254</v>
      </c>
      <c r="J15" s="332">
        <f>VLOOKUP(I15,Уч!$C$2:$L$1101,7,FALSE)</f>
        <v>0</v>
      </c>
      <c r="K15" s="333" t="str">
        <f t="shared" si="2"/>
        <v>X</v>
      </c>
      <c r="L15" s="333" t="str">
        <f t="shared" si="3"/>
        <v>X</v>
      </c>
      <c r="M15" s="333">
        <f t="shared" si="4"/>
        <v>16.100000000000001</v>
      </c>
      <c r="N15" s="333"/>
      <c r="O15" s="333">
        <f>IF(Z15=0,"X",Z15/100)</f>
        <v>15.81</v>
      </c>
      <c r="P15" s="333">
        <f>IF(AA15=0,"X",AA15/100)</f>
        <v>16.43</v>
      </c>
      <c r="Q15" s="333" t="str">
        <f t="shared" ref="Q15:Q23" si="8">IF(AB15=0,"X",AB15/100)</f>
        <v>X</v>
      </c>
      <c r="R15" s="251">
        <f t="shared" si="5"/>
        <v>16.43</v>
      </c>
      <c r="S15" s="356">
        <f>RANK(R15,R15:R146)</f>
        <v>1</v>
      </c>
      <c r="T15" s="333" t="str">
        <f t="shared" si="6"/>
        <v>мс</v>
      </c>
      <c r="U15" s="260" t="str">
        <f>VLOOKUP(I15,Уч!$C$2:$L$1101,9,FALSE)</f>
        <v>Соколов В.Ф., Иванов В.М.</v>
      </c>
      <c r="V15" s="49"/>
      <c r="W15" s="50"/>
      <c r="X15" s="51"/>
      <c r="Y15" s="50">
        <v>1610</v>
      </c>
      <c r="Z15" s="51">
        <v>1581</v>
      </c>
      <c r="AA15" s="50">
        <v>1643</v>
      </c>
      <c r="AB15" s="51"/>
      <c r="AC15" s="52">
        <f t="shared" si="7"/>
        <v>1643</v>
      </c>
    </row>
    <row r="16" spans="1:32" s="46" customFormat="1" ht="14.45" customHeight="1" x14ac:dyDescent="0.25">
      <c r="A16" s="48">
        <f t="shared" ca="1" si="0"/>
        <v>0.1072106683589592</v>
      </c>
      <c r="B16" s="336">
        <v>3</v>
      </c>
      <c r="C16" s="250">
        <f t="shared" si="1"/>
        <v>1</v>
      </c>
      <c r="D16" s="246" t="str">
        <f>VLOOKUP(I16,Уч!$C$2:$L$1101,2,FALSE)</f>
        <v>Минусов Тимур</v>
      </c>
      <c r="E16" s="247">
        <f>VLOOKUP(I16,Уч!$C$2:$L$1101,3,FALSE)</f>
        <v>33088</v>
      </c>
      <c r="F16" s="248" t="str">
        <f>VLOOKUP(I16,Уч!$C$2:$L$1101,4,FALSE)</f>
        <v>мс</v>
      </c>
      <c r="G16" s="249" t="str">
        <f>VLOOKUP(I16,Уч!$C$2:$L$1101,5,FALSE)</f>
        <v>Москва</v>
      </c>
      <c r="H16" s="331" t="str">
        <f>VLOOKUP(I16,Уч!$C$2:$L$1101,6,FALSE)</f>
        <v>Юность Москвы</v>
      </c>
      <c r="I16" s="140">
        <v>255</v>
      </c>
      <c r="J16" s="332">
        <f>VLOOKUP(I16,Уч!$C$2:$L$1101,7,FALSE)</f>
        <v>0</v>
      </c>
      <c r="K16" s="333" t="str">
        <f t="shared" si="2"/>
        <v>X</v>
      </c>
      <c r="L16" s="333">
        <f t="shared" si="3"/>
        <v>15.59</v>
      </c>
      <c r="M16" s="333">
        <f t="shared" si="4"/>
        <v>16</v>
      </c>
      <c r="N16" s="333"/>
      <c r="O16" s="333">
        <f t="shared" ref="O16:O23" si="9">IF(Z16=0,"X",Z16/100)</f>
        <v>16</v>
      </c>
      <c r="P16" s="333" t="s">
        <v>755</v>
      </c>
      <c r="Q16" s="333" t="str">
        <f t="shared" si="8"/>
        <v>X</v>
      </c>
      <c r="R16" s="251">
        <f t="shared" si="5"/>
        <v>16</v>
      </c>
      <c r="S16" s="356">
        <f>RANK(R16,R16:R151)</f>
        <v>1</v>
      </c>
      <c r="T16" s="333" t="str">
        <f t="shared" si="6"/>
        <v>мс</v>
      </c>
      <c r="U16" s="260" t="str">
        <f>VLOOKUP(I16,Уч!$C$2:$L$1101,9,FALSE)</f>
        <v>Москаленко В.Ю. Яковлева В.В.</v>
      </c>
      <c r="V16" s="49"/>
      <c r="W16" s="50"/>
      <c r="X16" s="51">
        <v>1559</v>
      </c>
      <c r="Y16" s="50">
        <v>1600</v>
      </c>
      <c r="Z16" s="51">
        <v>1600</v>
      </c>
      <c r="AA16" s="50" t="s">
        <v>755</v>
      </c>
      <c r="AB16" s="51"/>
      <c r="AC16" s="52">
        <f t="shared" si="7"/>
        <v>1600</v>
      </c>
    </row>
    <row r="17" spans="1:32" s="46" customFormat="1" ht="14.45" customHeight="1" x14ac:dyDescent="0.25">
      <c r="A17" s="48">
        <f t="shared" ca="1" si="0"/>
        <v>0.98658903922230545</v>
      </c>
      <c r="B17" s="336">
        <v>4</v>
      </c>
      <c r="C17" s="250">
        <f t="shared" si="1"/>
        <v>1</v>
      </c>
      <c r="D17" s="246" t="str">
        <f>VLOOKUP(I17,Уч!$C$2:$L$1101,2,FALSE)</f>
        <v>Чижиков Дмитрий</v>
      </c>
      <c r="E17" s="247">
        <f>VLOOKUP(I17,Уч!$C$2:$L$1101,3,FALSE)</f>
        <v>34319</v>
      </c>
      <c r="F17" s="248" t="str">
        <f>VLOOKUP(I17,Уч!$C$2:$L$1101,4,FALSE)</f>
        <v>мс</v>
      </c>
      <c r="G17" s="249" t="str">
        <f>VLOOKUP(I17,Уч!$C$2:$L$1101,5,FALSE)</f>
        <v>Москва</v>
      </c>
      <c r="H17" s="331" t="str">
        <f>VLOOKUP(I17,Уч!$C$2:$L$1101,6,FALSE)</f>
        <v>ЦСП по л/а</v>
      </c>
      <c r="I17" s="140">
        <v>68</v>
      </c>
      <c r="J17" s="332">
        <f>VLOOKUP(I17,Уч!$C$2:$L$1101,7,FALSE)</f>
        <v>0</v>
      </c>
      <c r="K17" s="333" t="str">
        <f t="shared" si="2"/>
        <v>X</v>
      </c>
      <c r="L17" s="333">
        <f t="shared" si="3"/>
        <v>15.11</v>
      </c>
      <c r="M17" s="333">
        <f t="shared" si="4"/>
        <v>15.49</v>
      </c>
      <c r="N17" s="333"/>
      <c r="O17" s="333">
        <f t="shared" si="9"/>
        <v>14.88</v>
      </c>
      <c r="P17" s="333" t="str">
        <f t="shared" ref="P17:P23" si="10">IF(AA17=0,"X",AA17/100)</f>
        <v>X</v>
      </c>
      <c r="Q17" s="333">
        <f t="shared" si="8"/>
        <v>15.76</v>
      </c>
      <c r="R17" s="251">
        <f t="shared" si="5"/>
        <v>15.76</v>
      </c>
      <c r="S17" s="356">
        <f>RANK(R17,R17:R147)</f>
        <v>1</v>
      </c>
      <c r="T17" s="333" t="str">
        <f t="shared" si="6"/>
        <v>кмс</v>
      </c>
      <c r="U17" s="260" t="str">
        <f>VLOOKUP(I17,Уч!$C$2:$L$1101,9,FALSE)</f>
        <v>Тер-Аванесов Е.А., Фролова О.А.</v>
      </c>
      <c r="V17" s="49"/>
      <c r="W17" s="50"/>
      <c r="X17" s="51">
        <v>1511</v>
      </c>
      <c r="Y17" s="50">
        <v>1549</v>
      </c>
      <c r="Z17" s="51">
        <v>1488</v>
      </c>
      <c r="AA17" s="50"/>
      <c r="AB17" s="51">
        <v>1576</v>
      </c>
      <c r="AC17" s="52">
        <f t="shared" si="7"/>
        <v>1576</v>
      </c>
      <c r="AD17" s="45"/>
      <c r="AE17" s="45"/>
      <c r="AF17" s="45"/>
    </row>
    <row r="18" spans="1:32" s="46" customFormat="1" ht="14.45" customHeight="1" x14ac:dyDescent="0.25">
      <c r="A18" s="48">
        <f t="shared" ca="1" si="0"/>
        <v>0.78281017194347502</v>
      </c>
      <c r="B18" s="336">
        <v>5</v>
      </c>
      <c r="C18" s="250">
        <f t="shared" si="1"/>
        <v>1</v>
      </c>
      <c r="D18" s="246" t="str">
        <f>VLOOKUP(I18,Уч!$C$2:$L$1101,2,FALSE)</f>
        <v>Гуркин Василий</v>
      </c>
      <c r="E18" s="247">
        <f>VLOOKUP(I18,Уч!$C$2:$L$1101,3,FALSE)</f>
        <v>34413</v>
      </c>
      <c r="F18" s="248" t="str">
        <f>VLOOKUP(I18,Уч!$C$2:$L$1101,4,FALSE)</f>
        <v>кмс</v>
      </c>
      <c r="G18" s="249" t="str">
        <f>VLOOKUP(I18,Уч!$C$2:$L$1101,5,FALSE)</f>
        <v>Москва</v>
      </c>
      <c r="H18" s="331" t="str">
        <f>VLOOKUP(I18,Уч!$C$2:$L$1101,6,FALSE)</f>
        <v>Юность Москвы</v>
      </c>
      <c r="I18" s="140">
        <v>252</v>
      </c>
      <c r="J18" s="332">
        <f>VLOOKUP(I18,Уч!$C$2:$L$1101,7,FALSE)</f>
        <v>0</v>
      </c>
      <c r="K18" s="333">
        <f t="shared" si="2"/>
        <v>14.54</v>
      </c>
      <c r="L18" s="333">
        <f t="shared" si="3"/>
        <v>14.82</v>
      </c>
      <c r="M18" s="333">
        <f t="shared" si="4"/>
        <v>15.48</v>
      </c>
      <c r="N18" s="333"/>
      <c r="O18" s="333" t="str">
        <f t="shared" si="9"/>
        <v>X</v>
      </c>
      <c r="P18" s="333">
        <f t="shared" si="10"/>
        <v>15.32</v>
      </c>
      <c r="Q18" s="333" t="str">
        <f t="shared" si="8"/>
        <v>X</v>
      </c>
      <c r="R18" s="251">
        <f t="shared" si="5"/>
        <v>15.48</v>
      </c>
      <c r="S18" s="356">
        <f>RANK(R18,R18:R156)</f>
        <v>1</v>
      </c>
      <c r="T18" s="333" t="str">
        <f t="shared" si="6"/>
        <v>кмс</v>
      </c>
      <c r="U18" s="260" t="str">
        <f>VLOOKUP(I18,Уч!$C$2:$L$1101,9,FALSE)</f>
        <v>Кузин В.В.</v>
      </c>
      <c r="V18" s="49"/>
      <c r="W18" s="50">
        <v>1454</v>
      </c>
      <c r="X18" s="51">
        <v>1482</v>
      </c>
      <c r="Y18" s="50">
        <v>1548</v>
      </c>
      <c r="Z18" s="51"/>
      <c r="AA18" s="50">
        <v>1532</v>
      </c>
      <c r="AB18" s="51"/>
      <c r="AC18" s="52">
        <f t="shared" si="7"/>
        <v>1548</v>
      </c>
    </row>
    <row r="19" spans="1:32" s="46" customFormat="1" ht="14.45" customHeight="1" x14ac:dyDescent="0.25">
      <c r="A19" s="48">
        <f t="shared" ca="1" si="0"/>
        <v>0.60865577242722679</v>
      </c>
      <c r="B19" s="336">
        <v>6</v>
      </c>
      <c r="C19" s="250">
        <f t="shared" si="1"/>
        <v>1</v>
      </c>
      <c r="D19" s="246" t="str">
        <f>VLOOKUP(I19,Уч!$C$2:$L$1101,2,FALSE)</f>
        <v>Бирюков Леонид</v>
      </c>
      <c r="E19" s="247">
        <f>VLOOKUP(I19,Уч!$C$2:$L$1101,3,FALSE)</f>
        <v>33558</v>
      </c>
      <c r="F19" s="248" t="str">
        <f>VLOOKUP(I19,Уч!$C$2:$L$1101,4,FALSE)</f>
        <v>мс</v>
      </c>
      <c r="G19" s="249" t="str">
        <f>VLOOKUP(I19,Уч!$C$2:$L$1101,5,FALSE)</f>
        <v>Москва</v>
      </c>
      <c r="H19" s="331" t="str">
        <f>VLOOKUP(I19,Уч!$C$2:$L$1101,6,FALSE)</f>
        <v>МГФСО</v>
      </c>
      <c r="I19" s="140">
        <v>251</v>
      </c>
      <c r="J19" s="332">
        <f>VLOOKUP(I19,Уч!$C$2:$L$1101,7,FALSE)</f>
        <v>0</v>
      </c>
      <c r="K19" s="333">
        <f t="shared" si="2"/>
        <v>15.04</v>
      </c>
      <c r="L19" s="333">
        <f t="shared" si="3"/>
        <v>15.13</v>
      </c>
      <c r="M19" s="333" t="str">
        <f t="shared" si="4"/>
        <v>X</v>
      </c>
      <c r="N19" s="333"/>
      <c r="O19" s="333">
        <f t="shared" si="9"/>
        <v>15.46</v>
      </c>
      <c r="P19" s="333">
        <f t="shared" si="10"/>
        <v>15.25</v>
      </c>
      <c r="Q19" s="333">
        <f t="shared" si="8"/>
        <v>15.41</v>
      </c>
      <c r="R19" s="251">
        <f t="shared" si="5"/>
        <v>15.46</v>
      </c>
      <c r="S19" s="356">
        <f>RANK(R19,R19:R148)</f>
        <v>1</v>
      </c>
      <c r="T19" s="333" t="str">
        <f t="shared" si="6"/>
        <v>кмс</v>
      </c>
      <c r="U19" s="260" t="str">
        <f>VLOOKUP(I19,Уч!$C$2:$L$1101,9,FALSE)</f>
        <v>Бурт А.С.Яковлев Н.Ф.</v>
      </c>
      <c r="V19" s="49"/>
      <c r="W19" s="50">
        <v>1504</v>
      </c>
      <c r="X19" s="51">
        <v>1513</v>
      </c>
      <c r="Y19" s="50"/>
      <c r="Z19" s="51">
        <v>1546</v>
      </c>
      <c r="AA19" s="50">
        <v>1525</v>
      </c>
      <c r="AB19" s="51">
        <v>1541</v>
      </c>
      <c r="AC19" s="52">
        <f t="shared" si="7"/>
        <v>1546</v>
      </c>
    </row>
    <row r="20" spans="1:32" s="46" customFormat="1" ht="14.45" customHeight="1" x14ac:dyDescent="0.25">
      <c r="A20" s="48">
        <f t="shared" ca="1" si="0"/>
        <v>4.5134580975769389E-2</v>
      </c>
      <c r="B20" s="336">
        <v>7</v>
      </c>
      <c r="C20" s="250">
        <f t="shared" si="1"/>
        <v>1</v>
      </c>
      <c r="D20" s="246" t="str">
        <f>VLOOKUP(I20,Уч!$C$2:$L$1101,2,FALSE)</f>
        <v>Козлов Владимр</v>
      </c>
      <c r="E20" s="247">
        <f>VLOOKUP(I20,Уч!$C$2:$L$1101,3,FALSE)</f>
        <v>34593</v>
      </c>
      <c r="F20" s="248" t="str">
        <f>VLOOKUP(I20,Уч!$C$2:$L$1101,4,FALSE)</f>
        <v>кмс</v>
      </c>
      <c r="G20" s="249" t="str">
        <f>VLOOKUP(I20,Уч!$C$2:$L$1101,5,FALSE)</f>
        <v>Москва</v>
      </c>
      <c r="H20" s="331" t="str">
        <f>VLOOKUP(I20,Уч!$C$2:$L$1101,6,FALSE)</f>
        <v>Юность Москвы</v>
      </c>
      <c r="I20" s="140">
        <v>253</v>
      </c>
      <c r="J20" s="332">
        <f>VLOOKUP(I20,Уч!$C$2:$L$1101,7,FALSE)</f>
        <v>0</v>
      </c>
      <c r="K20" s="333">
        <f t="shared" si="2"/>
        <v>13.49</v>
      </c>
      <c r="L20" s="333" t="str">
        <f t="shared" si="3"/>
        <v>X</v>
      </c>
      <c r="M20" s="333">
        <f t="shared" si="4"/>
        <v>15.32</v>
      </c>
      <c r="N20" s="333"/>
      <c r="O20" s="333">
        <f t="shared" si="9"/>
        <v>15.41</v>
      </c>
      <c r="P20" s="333" t="str">
        <f t="shared" si="10"/>
        <v>X</v>
      </c>
      <c r="Q20" s="333">
        <f t="shared" si="8"/>
        <v>15.39</v>
      </c>
      <c r="R20" s="251">
        <f t="shared" si="5"/>
        <v>15.41</v>
      </c>
      <c r="S20" s="356">
        <f>RANK(R20,R20:R164)</f>
        <v>1</v>
      </c>
      <c r="T20" s="333" t="str">
        <f t="shared" si="6"/>
        <v>кмс</v>
      </c>
      <c r="U20" s="260" t="str">
        <f>VLOOKUP(I20,Уч!$C$2:$L$1101,9,FALSE)</f>
        <v>Кузин В.В.</v>
      </c>
      <c r="V20" s="49"/>
      <c r="W20" s="50">
        <v>1349</v>
      </c>
      <c r="X20" s="51"/>
      <c r="Y20" s="50">
        <v>1532</v>
      </c>
      <c r="Z20" s="51">
        <v>1541</v>
      </c>
      <c r="AA20" s="50"/>
      <c r="AB20" s="51">
        <v>1539</v>
      </c>
      <c r="AC20" s="52">
        <f t="shared" si="7"/>
        <v>1541</v>
      </c>
    </row>
    <row r="21" spans="1:32" ht="15.75" x14ac:dyDescent="0.25">
      <c r="A21" s="48">
        <f t="shared" ca="1" si="0"/>
        <v>0.90002520818594034</v>
      </c>
      <c r="B21" s="336">
        <v>8</v>
      </c>
      <c r="C21" s="250">
        <f t="shared" si="1"/>
        <v>1</v>
      </c>
      <c r="D21" s="246" t="str">
        <f>VLOOKUP(I21,Уч!$C$2:$L$1101,2,FALSE)</f>
        <v>Яшин Владимир</v>
      </c>
      <c r="E21" s="247">
        <f>VLOOKUP(I21,Уч!$C$2:$L$1101,3,FALSE)</f>
        <v>29618</v>
      </c>
      <c r="F21" s="248" t="str">
        <f>VLOOKUP(I21,Уч!$C$2:$L$1101,4,FALSE)</f>
        <v>мс</v>
      </c>
      <c r="G21" s="249" t="str">
        <f>VLOOKUP(I21,Уч!$C$2:$L$1101,5,FALSE)</f>
        <v>Москва</v>
      </c>
      <c r="H21" s="331" t="str">
        <f>VLOOKUP(I21,Уч!$C$2:$L$1101,6,FALSE)</f>
        <v>СДЮШОР ЦСКА</v>
      </c>
      <c r="I21" s="140">
        <v>256</v>
      </c>
      <c r="J21" s="332" t="str">
        <f>VLOOKUP(I21,Уч!$C$2:$L$1101,7,FALSE)</f>
        <v xml:space="preserve"> </v>
      </c>
      <c r="K21" s="333">
        <f t="shared" si="2"/>
        <v>14.98</v>
      </c>
      <c r="L21" s="333">
        <f t="shared" si="3"/>
        <v>15.3</v>
      </c>
      <c r="M21" s="333" t="str">
        <f t="shared" si="4"/>
        <v>X</v>
      </c>
      <c r="N21" s="333"/>
      <c r="O21" s="333">
        <f t="shared" si="9"/>
        <v>13.19</v>
      </c>
      <c r="P21" s="333" t="str">
        <f t="shared" si="10"/>
        <v>X</v>
      </c>
      <c r="Q21" s="333">
        <f t="shared" si="8"/>
        <v>15.01</v>
      </c>
      <c r="R21" s="251">
        <f t="shared" si="5"/>
        <v>15.3</v>
      </c>
      <c r="S21" s="356">
        <f>RANK(R21,R21:R162)</f>
        <v>1</v>
      </c>
      <c r="T21" s="333" t="str">
        <f t="shared" si="6"/>
        <v>кмс</v>
      </c>
      <c r="U21" s="260" t="str">
        <f>VLOOKUP(I21,Уч!$C$2:$L$1101,9,FALSE)</f>
        <v>Фетисов А.И.</v>
      </c>
      <c r="V21" s="49"/>
      <c r="W21" s="50">
        <v>1498</v>
      </c>
      <c r="X21" s="51">
        <v>1530</v>
      </c>
      <c r="Y21" s="50"/>
      <c r="Z21" s="51">
        <v>1319</v>
      </c>
      <c r="AA21" s="50"/>
      <c r="AB21" s="51">
        <v>1501</v>
      </c>
      <c r="AC21" s="52">
        <f t="shared" si="7"/>
        <v>1530</v>
      </c>
      <c r="AD21" s="46"/>
      <c r="AE21" s="46"/>
      <c r="AF21" s="46"/>
    </row>
    <row r="22" spans="1:32" s="47" customFormat="1" ht="15.75" x14ac:dyDescent="0.25">
      <c r="A22" s="48">
        <f t="shared" ca="1" si="0"/>
        <v>0.3144397866673504</v>
      </c>
      <c r="B22" s="336">
        <v>9</v>
      </c>
      <c r="C22" s="250">
        <f t="shared" si="1"/>
        <v>1</v>
      </c>
      <c r="D22" s="246" t="str">
        <f>VLOOKUP(I22,Уч!$C$2:$L$1101,2,FALSE)</f>
        <v>Сысоев Сергей</v>
      </c>
      <c r="E22" s="247">
        <f>VLOOKUP(I22,Уч!$C$2:$L$1101,3,FALSE)</f>
        <v>34344</v>
      </c>
      <c r="F22" s="248" t="str">
        <f>VLOOKUP(I22,Уч!$C$2:$L$1101,4,FALSE)</f>
        <v>1</v>
      </c>
      <c r="G22" s="249" t="str">
        <f>VLOOKUP(I22,Уч!$C$2:$L$1101,5,FALSE)</f>
        <v>Москва</v>
      </c>
      <c r="H22" s="331" t="str">
        <f>VLOOKUP(I22,Уч!$C$2:$L$1101,6,FALSE)</f>
        <v>СДЮШОР ЦСКА</v>
      </c>
      <c r="I22" s="140">
        <v>108</v>
      </c>
      <c r="J22" s="332" t="str">
        <f>VLOOKUP(I22,Уч!$C$2:$L$1101,7,FALSE)</f>
        <v xml:space="preserve"> </v>
      </c>
      <c r="K22" s="333">
        <f t="shared" si="2"/>
        <v>15.1</v>
      </c>
      <c r="L22" s="333">
        <f t="shared" si="3"/>
        <v>14.94</v>
      </c>
      <c r="M22" s="333" t="str">
        <f t="shared" si="4"/>
        <v>X</v>
      </c>
      <c r="N22" s="333"/>
      <c r="O22" s="335" t="str">
        <f t="shared" si="9"/>
        <v>X</v>
      </c>
      <c r="P22" s="335" t="str">
        <f t="shared" si="10"/>
        <v>X</v>
      </c>
      <c r="Q22" s="335" t="str">
        <f t="shared" si="8"/>
        <v>X</v>
      </c>
      <c r="R22" s="251">
        <f t="shared" si="5"/>
        <v>15.1</v>
      </c>
      <c r="S22" s="356">
        <f>RANK(R22,R22:R161)</f>
        <v>1</v>
      </c>
      <c r="T22" s="333" t="str">
        <f t="shared" si="6"/>
        <v>кмс</v>
      </c>
      <c r="U22" s="260" t="str">
        <f>VLOOKUP(I22,Уч!$C$2:$L$1101,9,FALSE)</f>
        <v>Лиман В.П.,Логинова Н.С.</v>
      </c>
      <c r="V22" s="49"/>
      <c r="W22" s="50">
        <v>1510</v>
      </c>
      <c r="X22" s="51">
        <v>1494</v>
      </c>
      <c r="Y22" s="50"/>
      <c r="Z22" s="51"/>
      <c r="AA22" s="50"/>
      <c r="AB22" s="51"/>
      <c r="AC22" s="52">
        <f t="shared" si="7"/>
        <v>1510</v>
      </c>
      <c r="AD22" s="45"/>
      <c r="AE22" s="45"/>
      <c r="AF22" s="45"/>
    </row>
    <row r="23" spans="1:32" s="46" customFormat="1" ht="14.45" customHeight="1" x14ac:dyDescent="0.25">
      <c r="A23" s="48">
        <f t="shared" ca="1" si="0"/>
        <v>2.2576687578669818E-2</v>
      </c>
      <c r="B23" s="336"/>
      <c r="C23" s="250">
        <f t="shared" si="1"/>
        <v>3</v>
      </c>
      <c r="D23" s="246" t="str">
        <f>VLOOKUP(I23,Уч!$C$2:$L$1101,2,FALSE)</f>
        <v>Барашков Никита</v>
      </c>
      <c r="E23" s="247">
        <f>VLOOKUP(I23,Уч!$C$2:$L$1101,3,FALSE)</f>
        <v>34733</v>
      </c>
      <c r="F23" s="248" t="str">
        <f>VLOOKUP(I23,Уч!$C$2:$L$1101,4,FALSE)</f>
        <v>кмс</v>
      </c>
      <c r="G23" s="249" t="str">
        <f>VLOOKUP(I23,Уч!$C$2:$L$1101,5,FALSE)</f>
        <v>Москва</v>
      </c>
      <c r="H23" s="331" t="str">
        <f>VLOOKUP(I23,Уч!$C$2:$L$1101,6,FALSE)</f>
        <v>МГФСО</v>
      </c>
      <c r="I23" s="140">
        <v>250</v>
      </c>
      <c r="J23" s="332">
        <f>VLOOKUP(I23,Уч!$C$2:$L$1101,7,FALSE)</f>
        <v>0</v>
      </c>
      <c r="K23" s="333" t="str">
        <f t="shared" si="2"/>
        <v>X</v>
      </c>
      <c r="L23" s="333" t="str">
        <f t="shared" si="3"/>
        <v>X</v>
      </c>
      <c r="M23" s="333" t="str">
        <f t="shared" si="4"/>
        <v>X</v>
      </c>
      <c r="N23" s="333"/>
      <c r="O23" s="335" t="str">
        <f t="shared" si="9"/>
        <v>X</v>
      </c>
      <c r="P23" s="335" t="str">
        <f t="shared" si="10"/>
        <v>X</v>
      </c>
      <c r="Q23" s="335" t="str">
        <f t="shared" si="8"/>
        <v>X</v>
      </c>
      <c r="R23" s="334">
        <f t="shared" si="5"/>
        <v>0</v>
      </c>
      <c r="S23" s="356">
        <f>RANK(R23,R23:R156)</f>
        <v>3</v>
      </c>
      <c r="T23" s="335" t="str">
        <f t="shared" si="6"/>
        <v>б/р</v>
      </c>
      <c r="U23" s="260" t="str">
        <f>VLOOKUP(I23,Уч!$C$2:$L$1101,9,FALSE)</f>
        <v>Яковлев Н.Ф.</v>
      </c>
      <c r="V23" s="49"/>
      <c r="W23" s="50"/>
      <c r="X23" s="51"/>
      <c r="Y23" s="50"/>
      <c r="Z23" s="51"/>
      <c r="AA23" s="50"/>
      <c r="AB23" s="51"/>
      <c r="AC23" s="52">
        <f t="shared" si="7"/>
        <v>0</v>
      </c>
    </row>
    <row r="24" spans="1:32" s="46" customFormat="1" ht="14.45" customHeight="1" x14ac:dyDescent="0.25">
      <c r="A24" s="48">
        <f t="shared" ref="A24:A31" ca="1" si="11">RAND()</f>
        <v>0.21597240235681647</v>
      </c>
      <c r="B24" s="336" t="s">
        <v>673</v>
      </c>
      <c r="C24" s="250">
        <f t="shared" ref="C24:C31" si="12">S24</f>
        <v>1</v>
      </c>
      <c r="D24" s="246" t="str">
        <f>VLOOKUP(I24,Уч!$C$2:$L$1101,2,FALSE)</f>
        <v>Филиппов Егор</v>
      </c>
      <c r="E24" s="247">
        <f>VLOOKUP(I24,Уч!$C$2:$L$1101,3,FALSE)</f>
        <v>33151</v>
      </c>
      <c r="F24" s="248" t="str">
        <f>VLOOKUP(I24,Уч!$C$2:$L$1101,4,FALSE)</f>
        <v>кмс</v>
      </c>
      <c r="G24" s="249" t="str">
        <f>VLOOKUP(I24,Уч!$C$2:$L$1101,5,FALSE)</f>
        <v>САХА Якутия</v>
      </c>
      <c r="H24" s="358">
        <f>VLOOKUP(I24,Уч!$C$2:$L$1101,6,FALSE)</f>
        <v>0</v>
      </c>
      <c r="I24" s="192">
        <v>580</v>
      </c>
      <c r="J24" s="332">
        <f>VLOOKUP(I24,Уч!$C$2:$L$1101,7,FALSE)</f>
        <v>0</v>
      </c>
      <c r="K24" s="333">
        <f t="shared" ref="K24:M31" si="13">IF(W24=0,"X",W24/100)</f>
        <v>14.27</v>
      </c>
      <c r="L24" s="333">
        <f t="shared" si="13"/>
        <v>14.61</v>
      </c>
      <c r="M24" s="333">
        <f t="shared" si="13"/>
        <v>14.61</v>
      </c>
      <c r="N24" s="333"/>
      <c r="O24" s="335" t="str">
        <f t="shared" ref="O24:Q31" si="14">IF(Z24=0,"X",Z24/100)</f>
        <v>X</v>
      </c>
      <c r="P24" s="335" t="str">
        <f t="shared" si="14"/>
        <v>X</v>
      </c>
      <c r="Q24" s="335" t="str">
        <f t="shared" si="14"/>
        <v>X</v>
      </c>
      <c r="R24" s="251">
        <f t="shared" ref="R24:R31" si="15">MAX(W24,X24,Z24,Y24,AA24,AB24)/100</f>
        <v>14.61</v>
      </c>
      <c r="S24" s="356">
        <f>RANK(R24,R24:R167)</f>
        <v>1</v>
      </c>
      <c r="T24" s="259">
        <f t="shared" ref="T24:T31" si="16">LOOKUP(R24,$AE$1:$AE$13,$AD$1:$AD$13)</f>
        <v>1</v>
      </c>
      <c r="U24" s="260" t="str">
        <f>VLOOKUP(I24,Уч!$C$2:$L$1101,9,FALSE)</f>
        <v>Соков В.В.</v>
      </c>
      <c r="V24" s="49"/>
      <c r="W24" s="50">
        <v>1427</v>
      </c>
      <c r="X24" s="51">
        <v>1461</v>
      </c>
      <c r="Y24" s="50">
        <v>1461</v>
      </c>
      <c r="Z24" s="51"/>
      <c r="AA24" s="50"/>
      <c r="AB24" s="51"/>
      <c r="AC24" s="52">
        <f t="shared" ref="AC24:AC31" si="17">MAX(W24,X24,Z24,Y24,AA24,AB24)</f>
        <v>1461</v>
      </c>
    </row>
    <row r="25" spans="1:32" s="46" customFormat="1" ht="14.45" customHeight="1" x14ac:dyDescent="0.25">
      <c r="A25" s="48">
        <f t="shared" ca="1" si="11"/>
        <v>0.94706645148985569</v>
      </c>
      <c r="B25" s="336" t="s">
        <v>673</v>
      </c>
      <c r="C25" s="250">
        <f t="shared" si="12"/>
        <v>1</v>
      </c>
      <c r="D25" s="246" t="str">
        <f>VLOOKUP(I25,Уч!$C$2:$L$1101,2,FALSE)</f>
        <v>Пестряков Иван</v>
      </c>
      <c r="E25" s="247">
        <f>VLOOKUP(I25,Уч!$C$2:$L$1101,3,FALSE)</f>
        <v>33391</v>
      </c>
      <c r="F25" s="248" t="str">
        <f>VLOOKUP(I25,Уч!$C$2:$L$1101,4,FALSE)</f>
        <v>кмс</v>
      </c>
      <c r="G25" s="249" t="str">
        <f>VLOOKUP(I25,Уч!$C$2:$L$1101,5,FALSE)</f>
        <v>САХА Якутия</v>
      </c>
      <c r="H25" s="358">
        <f>VLOOKUP(I25,Уч!$C$2:$L$1101,6,FALSE)</f>
        <v>0</v>
      </c>
      <c r="I25" s="192">
        <v>581</v>
      </c>
      <c r="J25" s="332">
        <f>VLOOKUP(I25,Уч!$C$2:$L$1101,7,FALSE)</f>
        <v>0</v>
      </c>
      <c r="K25" s="333" t="str">
        <f t="shared" si="13"/>
        <v>X</v>
      </c>
      <c r="L25" s="333" t="str">
        <f t="shared" si="13"/>
        <v>X</v>
      </c>
      <c r="M25" s="333">
        <f t="shared" si="13"/>
        <v>14.56</v>
      </c>
      <c r="N25" s="333"/>
      <c r="O25" s="335" t="str">
        <f t="shared" si="14"/>
        <v>X</v>
      </c>
      <c r="P25" s="335" t="str">
        <f t="shared" si="14"/>
        <v>X</v>
      </c>
      <c r="Q25" s="335" t="str">
        <f t="shared" si="14"/>
        <v>X</v>
      </c>
      <c r="R25" s="251">
        <f t="shared" si="15"/>
        <v>14.56</v>
      </c>
      <c r="S25" s="356">
        <f>RANK(R25,R25:R159)</f>
        <v>1</v>
      </c>
      <c r="T25" s="259">
        <f t="shared" si="16"/>
        <v>1</v>
      </c>
      <c r="U25" s="260" t="str">
        <f>VLOOKUP(I25,Уч!$C$2:$L$1101,9,FALSE)</f>
        <v>Соков В.В.</v>
      </c>
      <c r="V25" s="49"/>
      <c r="W25" s="50"/>
      <c r="X25" s="51"/>
      <c r="Y25" s="50">
        <v>1456</v>
      </c>
      <c r="Z25" s="51"/>
      <c r="AA25" s="50"/>
      <c r="AB25" s="51"/>
      <c r="AC25" s="52">
        <f t="shared" si="17"/>
        <v>1456</v>
      </c>
    </row>
    <row r="26" spans="1:32" s="46" customFormat="1" ht="14.45" hidden="1" customHeight="1" x14ac:dyDescent="0.25">
      <c r="A26" s="48">
        <f t="shared" ca="1" si="11"/>
        <v>8.5424293397777462E-2</v>
      </c>
      <c r="B26" s="345">
        <v>13</v>
      </c>
      <c r="C26" s="346">
        <f t="shared" si="12"/>
        <v>1</v>
      </c>
      <c r="D26" s="363" t="e">
        <f>VLOOKUP(I26,Уч!$C$2:$L$1101,2,FALSE)</f>
        <v>#N/A</v>
      </c>
      <c r="E26" s="364" t="e">
        <f>VLOOKUP(I26,Уч!$C$2:$L$1101,3,FALSE)</f>
        <v>#N/A</v>
      </c>
      <c r="F26" s="365" t="e">
        <f>VLOOKUP(I26,Уч!$C$2:$L$1101,4,FALSE)</f>
        <v>#N/A</v>
      </c>
      <c r="G26" s="366" t="e">
        <f>VLOOKUP(I26,Уч!$C$2:$L$1101,5,FALSE)</f>
        <v>#N/A</v>
      </c>
      <c r="H26" s="389" t="e">
        <f>VLOOKUP(I26,Уч!$C$2:$L$1101,6,FALSE)</f>
        <v>#N/A</v>
      </c>
      <c r="I26" s="390"/>
      <c r="J26" s="351" t="e">
        <f>VLOOKUP(I26,Уч!$C$2:$L$1101,7,FALSE)</f>
        <v>#N/A</v>
      </c>
      <c r="K26" s="391" t="str">
        <f t="shared" si="13"/>
        <v>X</v>
      </c>
      <c r="L26" s="391" t="str">
        <f t="shared" si="13"/>
        <v>X</v>
      </c>
      <c r="M26" s="391" t="str">
        <f t="shared" si="13"/>
        <v>X</v>
      </c>
      <c r="N26" s="391"/>
      <c r="O26" s="391" t="str">
        <f t="shared" si="14"/>
        <v>X</v>
      </c>
      <c r="P26" s="391" t="str">
        <f t="shared" si="14"/>
        <v>X</v>
      </c>
      <c r="Q26" s="391" t="str">
        <f t="shared" si="14"/>
        <v>X</v>
      </c>
      <c r="R26" s="270">
        <f t="shared" si="15"/>
        <v>0</v>
      </c>
      <c r="S26" s="392">
        <f>RANK(R26,R26:R168)</f>
        <v>1</v>
      </c>
      <c r="T26" s="391" t="str">
        <f t="shared" si="16"/>
        <v>б/р</v>
      </c>
      <c r="U26" s="393" t="e">
        <f>VLOOKUP(I26,Уч!$C$2:$L$1101,9,FALSE)</f>
        <v>#N/A</v>
      </c>
      <c r="V26" s="49"/>
      <c r="W26" s="50"/>
      <c r="X26" s="51"/>
      <c r="Y26" s="50"/>
      <c r="Z26" s="51"/>
      <c r="AA26" s="50"/>
      <c r="AB26" s="51"/>
      <c r="AC26" s="52">
        <f t="shared" si="17"/>
        <v>0</v>
      </c>
    </row>
    <row r="27" spans="1:32" s="46" customFormat="1" ht="14.45" hidden="1" customHeight="1" x14ac:dyDescent="0.25">
      <c r="A27" s="48">
        <f t="shared" ca="1" si="11"/>
        <v>0.44601381840889609</v>
      </c>
      <c r="B27" s="53">
        <v>14</v>
      </c>
      <c r="C27" s="61">
        <f t="shared" si="12"/>
        <v>1</v>
      </c>
      <c r="D27" s="263" t="e">
        <f>VLOOKUP(I27,Уч!$C$2:$L$1101,2,FALSE)</f>
        <v>#N/A</v>
      </c>
      <c r="E27" s="264" t="e">
        <f>VLOOKUP(I27,Уч!$C$2:$L$1101,3,FALSE)</f>
        <v>#N/A</v>
      </c>
      <c r="F27" s="265" t="e">
        <f>VLOOKUP(I27,Уч!$C$2:$L$1101,4,FALSE)</f>
        <v>#N/A</v>
      </c>
      <c r="G27" s="266" t="e">
        <f>VLOOKUP(I27,Уч!$C$2:$L$1101,5,FALSE)</f>
        <v>#N/A</v>
      </c>
      <c r="H27" s="292" t="e">
        <f>VLOOKUP(I27,Уч!$C$2:$L$1101,6,FALSE)</f>
        <v>#N/A</v>
      </c>
      <c r="I27" s="284"/>
      <c r="J27" s="279" t="e">
        <f>VLOOKUP(I27,Уч!$C$2:$L$1101,7,FALSE)</f>
        <v>#N/A</v>
      </c>
      <c r="K27" s="285" t="str">
        <f t="shared" si="13"/>
        <v>X</v>
      </c>
      <c r="L27" s="285" t="str">
        <f t="shared" si="13"/>
        <v>X</v>
      </c>
      <c r="M27" s="285" t="str">
        <f t="shared" si="13"/>
        <v>X</v>
      </c>
      <c r="N27" s="285"/>
      <c r="O27" s="285" t="str">
        <f t="shared" si="14"/>
        <v>X</v>
      </c>
      <c r="P27" s="285" t="str">
        <f t="shared" si="14"/>
        <v>X</v>
      </c>
      <c r="Q27" s="285" t="str">
        <f t="shared" si="14"/>
        <v>X</v>
      </c>
      <c r="R27" s="269">
        <f t="shared" si="15"/>
        <v>0</v>
      </c>
      <c r="S27" s="286">
        <f>RANK(R27,R27:R159)</f>
        <v>1</v>
      </c>
      <c r="T27" s="285" t="str">
        <f t="shared" si="16"/>
        <v>б/р</v>
      </c>
      <c r="U27" s="304" t="e">
        <f>VLOOKUP(I27,Уч!$C$2:$L$1101,9,FALSE)</f>
        <v>#N/A</v>
      </c>
      <c r="V27" s="49"/>
      <c r="W27" s="50"/>
      <c r="X27" s="51"/>
      <c r="Y27" s="50"/>
      <c r="Z27" s="51"/>
      <c r="AA27" s="50"/>
      <c r="AB27" s="51"/>
      <c r="AC27" s="52">
        <f t="shared" si="17"/>
        <v>0</v>
      </c>
    </row>
    <row r="28" spans="1:32" s="46" customFormat="1" ht="14.45" hidden="1" customHeight="1" x14ac:dyDescent="0.25">
      <c r="A28" s="48">
        <f t="shared" ca="1" si="11"/>
        <v>0.49133775122545909</v>
      </c>
      <c r="B28" s="53">
        <v>15</v>
      </c>
      <c r="C28" s="61">
        <f t="shared" si="12"/>
        <v>1</v>
      </c>
      <c r="D28" s="263" t="e">
        <f>VLOOKUP(I28,Уч!$C$2:$L$1101,2,FALSE)</f>
        <v>#N/A</v>
      </c>
      <c r="E28" s="264" t="e">
        <f>VLOOKUP(I28,Уч!$C$2:$L$1101,3,FALSE)</f>
        <v>#N/A</v>
      </c>
      <c r="F28" s="265" t="e">
        <f>VLOOKUP(I28,Уч!$C$2:$L$1101,4,FALSE)</f>
        <v>#N/A</v>
      </c>
      <c r="G28" s="266" t="e">
        <f>VLOOKUP(I28,Уч!$C$2:$L$1101,5,FALSE)</f>
        <v>#N/A</v>
      </c>
      <c r="H28" s="292" t="e">
        <f>VLOOKUP(I28,Уч!$C$2:$L$1101,6,FALSE)</f>
        <v>#N/A</v>
      </c>
      <c r="I28" s="284"/>
      <c r="J28" s="279" t="e">
        <f>VLOOKUP(I28,Уч!$C$2:$L$1101,7,FALSE)</f>
        <v>#N/A</v>
      </c>
      <c r="K28" s="285" t="str">
        <f t="shared" si="13"/>
        <v>X</v>
      </c>
      <c r="L28" s="285" t="str">
        <f t="shared" si="13"/>
        <v>X</v>
      </c>
      <c r="M28" s="285" t="str">
        <f t="shared" si="13"/>
        <v>X</v>
      </c>
      <c r="N28" s="285"/>
      <c r="O28" s="285" t="str">
        <f t="shared" si="14"/>
        <v>X</v>
      </c>
      <c r="P28" s="285" t="str">
        <f t="shared" si="14"/>
        <v>X</v>
      </c>
      <c r="Q28" s="285" t="str">
        <f t="shared" si="14"/>
        <v>X</v>
      </c>
      <c r="R28" s="269">
        <f t="shared" si="15"/>
        <v>0</v>
      </c>
      <c r="S28" s="286">
        <f>RANK(R28,R28:R168)</f>
        <v>1</v>
      </c>
      <c r="T28" s="285" t="str">
        <f t="shared" si="16"/>
        <v>б/р</v>
      </c>
      <c r="U28" s="304" t="e">
        <f>VLOOKUP(I28,Уч!$C$2:$L$1101,9,FALSE)</f>
        <v>#N/A</v>
      </c>
      <c r="V28" s="49"/>
      <c r="W28" s="50"/>
      <c r="X28" s="51"/>
      <c r="Y28" s="50"/>
      <c r="Z28" s="51"/>
      <c r="AA28" s="50"/>
      <c r="AB28" s="51"/>
      <c r="AC28" s="52">
        <f t="shared" si="17"/>
        <v>0</v>
      </c>
    </row>
    <row r="29" spans="1:32" ht="15.75" hidden="1" x14ac:dyDescent="0.25">
      <c r="A29" s="48">
        <f t="shared" ca="1" si="11"/>
        <v>0.34930922109509555</v>
      </c>
      <c r="B29" s="53">
        <v>16</v>
      </c>
      <c r="C29" s="61">
        <f t="shared" si="12"/>
        <v>1</v>
      </c>
      <c r="D29" s="275" t="e">
        <f>VLOOKUP(I29,Уч!$C$2:$L$1101,2,FALSE)</f>
        <v>#N/A</v>
      </c>
      <c r="E29" s="276" t="e">
        <f>VLOOKUP(I29,Уч!$C$2:$L$1101,3,FALSE)</f>
        <v>#N/A</v>
      </c>
      <c r="F29" s="277" t="e">
        <f>VLOOKUP(I29,Уч!$C$2:$L$1101,4,FALSE)</f>
        <v>#N/A</v>
      </c>
      <c r="G29" s="278" t="e">
        <f>VLOOKUP(I29,Уч!$C$2:$L$1101,5,FALSE)</f>
        <v>#N/A</v>
      </c>
      <c r="H29" s="278"/>
      <c r="I29" s="279"/>
      <c r="J29" s="279"/>
      <c r="K29" s="280" t="str">
        <f t="shared" si="13"/>
        <v>X</v>
      </c>
      <c r="L29" s="280" t="str">
        <f t="shared" si="13"/>
        <v>X</v>
      </c>
      <c r="M29" s="280" t="str">
        <f t="shared" si="13"/>
        <v>X</v>
      </c>
      <c r="N29" s="280"/>
      <c r="O29" s="280" t="str">
        <f t="shared" si="14"/>
        <v>X</v>
      </c>
      <c r="P29" s="280" t="str">
        <f t="shared" si="14"/>
        <v>X</v>
      </c>
      <c r="Q29" s="280" t="str">
        <f t="shared" si="14"/>
        <v>X</v>
      </c>
      <c r="R29" s="281">
        <f t="shared" si="15"/>
        <v>0</v>
      </c>
      <c r="S29" s="282">
        <f>RANK(R29,R29:R174)</f>
        <v>1</v>
      </c>
      <c r="T29" s="280" t="str">
        <f t="shared" si="16"/>
        <v>б/р</v>
      </c>
      <c r="U29" s="283" t="e">
        <f>VLOOKUP(I29,Уч!$C$2:$L$1101,9,FALSE)</f>
        <v>#N/A</v>
      </c>
      <c r="V29" s="49"/>
      <c r="W29" s="50"/>
      <c r="X29" s="51"/>
      <c r="Y29" s="50"/>
      <c r="Z29" s="51"/>
      <c r="AA29" s="50"/>
      <c r="AB29" s="51"/>
      <c r="AC29" s="52">
        <f t="shared" si="17"/>
        <v>0</v>
      </c>
    </row>
    <row r="30" spans="1:32" s="46" customFormat="1" ht="14.45" hidden="1" customHeight="1" x14ac:dyDescent="0.25">
      <c r="A30" s="48">
        <f t="shared" ca="1" si="11"/>
        <v>0.18757963064883487</v>
      </c>
      <c r="B30" s="53">
        <v>17</v>
      </c>
      <c r="C30" s="61">
        <f t="shared" si="12"/>
        <v>1</v>
      </c>
      <c r="D30" s="275" t="e">
        <f>VLOOKUP(I30,Уч!$C$2:$L$1101,2,FALSE)</f>
        <v>#N/A</v>
      </c>
      <c r="E30" s="276" t="e">
        <f>VLOOKUP(I30,Уч!$C$2:$L$1101,3,FALSE)</f>
        <v>#N/A</v>
      </c>
      <c r="F30" s="277" t="e">
        <f>VLOOKUP(I30,Уч!$C$2:$L$1101,4,FALSE)</f>
        <v>#N/A</v>
      </c>
      <c r="G30" s="278" t="e">
        <f>VLOOKUP(I30,Уч!$C$2:$L$1101,5,FALSE)</f>
        <v>#N/A</v>
      </c>
      <c r="H30" s="278"/>
      <c r="I30" s="279"/>
      <c r="J30" s="279"/>
      <c r="K30" s="280" t="str">
        <f t="shared" si="13"/>
        <v>X</v>
      </c>
      <c r="L30" s="280" t="str">
        <f t="shared" si="13"/>
        <v>X</v>
      </c>
      <c r="M30" s="280" t="str">
        <f t="shared" si="13"/>
        <v>X</v>
      </c>
      <c r="N30" s="280"/>
      <c r="O30" s="280" t="str">
        <f t="shared" si="14"/>
        <v>X</v>
      </c>
      <c r="P30" s="280" t="str">
        <f t="shared" si="14"/>
        <v>X</v>
      </c>
      <c r="Q30" s="280" t="str">
        <f t="shared" si="14"/>
        <v>X</v>
      </c>
      <c r="R30" s="281">
        <f t="shared" si="15"/>
        <v>0</v>
      </c>
      <c r="S30" s="282">
        <f>RANK(R30,R30:R175)</f>
        <v>1</v>
      </c>
      <c r="T30" s="280" t="str">
        <f t="shared" si="16"/>
        <v>б/р</v>
      </c>
      <c r="U30" s="283" t="e">
        <f>VLOOKUP(I30,Уч!$C$2:$L$1101,9,FALSE)</f>
        <v>#N/A</v>
      </c>
      <c r="V30" s="49"/>
      <c r="W30" s="50"/>
      <c r="X30" s="51"/>
      <c r="Y30" s="50"/>
      <c r="Z30" s="51"/>
      <c r="AA30" s="50"/>
      <c r="AB30" s="51"/>
      <c r="AC30" s="52">
        <f t="shared" si="17"/>
        <v>0</v>
      </c>
    </row>
    <row r="31" spans="1:32" s="46" customFormat="1" ht="14.45" hidden="1" customHeight="1" x14ac:dyDescent="0.25">
      <c r="A31" s="48">
        <f t="shared" ca="1" si="11"/>
        <v>0.76385616816108026</v>
      </c>
      <c r="B31" s="53">
        <v>18</v>
      </c>
      <c r="C31" s="61">
        <f t="shared" si="12"/>
        <v>1</v>
      </c>
      <c r="D31" s="275" t="e">
        <f>VLOOKUP(I31,Уч!$C$2:$L$1101,2,FALSE)</f>
        <v>#N/A</v>
      </c>
      <c r="E31" s="276" t="e">
        <f>VLOOKUP(I31,Уч!$C$2:$L$1101,3,FALSE)</f>
        <v>#N/A</v>
      </c>
      <c r="F31" s="277" t="e">
        <f>VLOOKUP(I31,Уч!$C$2:$L$1101,4,FALSE)</f>
        <v>#N/A</v>
      </c>
      <c r="G31" s="278" t="e">
        <f>VLOOKUP(I31,Уч!$C$2:$L$1101,5,FALSE)</f>
        <v>#N/A</v>
      </c>
      <c r="H31" s="278"/>
      <c r="I31" s="279"/>
      <c r="J31" s="279"/>
      <c r="K31" s="280" t="str">
        <f t="shared" si="13"/>
        <v>X</v>
      </c>
      <c r="L31" s="280" t="str">
        <f t="shared" si="13"/>
        <v>X</v>
      </c>
      <c r="M31" s="280" t="str">
        <f t="shared" si="13"/>
        <v>X</v>
      </c>
      <c r="N31" s="280"/>
      <c r="O31" s="280" t="str">
        <f t="shared" si="14"/>
        <v>X</v>
      </c>
      <c r="P31" s="280" t="str">
        <f t="shared" si="14"/>
        <v>X</v>
      </c>
      <c r="Q31" s="280" t="str">
        <f t="shared" si="14"/>
        <v>X</v>
      </c>
      <c r="R31" s="281">
        <f t="shared" si="15"/>
        <v>0</v>
      </c>
      <c r="S31" s="282">
        <f>RANK(R31,R31:R177)</f>
        <v>1</v>
      </c>
      <c r="T31" s="280" t="str">
        <f t="shared" si="16"/>
        <v>б/р</v>
      </c>
      <c r="U31" s="283" t="e">
        <f>VLOOKUP(I31,Уч!$C$2:$L$1101,9,FALSE)</f>
        <v>#N/A</v>
      </c>
      <c r="V31" s="49"/>
      <c r="W31" s="50"/>
      <c r="X31" s="51"/>
      <c r="Y31" s="50"/>
      <c r="Z31" s="51"/>
      <c r="AA31" s="50"/>
      <c r="AB31" s="51"/>
      <c r="AC31" s="52">
        <f t="shared" si="17"/>
        <v>0</v>
      </c>
    </row>
    <row r="32" spans="1:32" s="46" customFormat="1" ht="15.75" hidden="1" x14ac:dyDescent="0.3">
      <c r="D32" s="45"/>
      <c r="E32" s="45"/>
      <c r="G32" s="45"/>
      <c r="H32" s="45"/>
      <c r="I32" s="45"/>
      <c r="J32" s="45"/>
      <c r="K32" s="45"/>
      <c r="L32" s="45"/>
      <c r="M32" s="45"/>
      <c r="S32" s="57"/>
      <c r="T32" s="57"/>
      <c r="U32" s="57"/>
      <c r="V32" s="58"/>
      <c r="W32" s="59"/>
      <c r="X32" s="58"/>
      <c r="Y32" s="58"/>
      <c r="Z32" s="45"/>
      <c r="AA32" s="59"/>
      <c r="AB32" s="60"/>
    </row>
    <row r="33" spans="3:28" s="46" customFormat="1" ht="15.75" hidden="1" x14ac:dyDescent="0.3">
      <c r="D33" s="46" t="s">
        <v>50</v>
      </c>
      <c r="E33" s="45"/>
      <c r="G33" s="45"/>
      <c r="H33" s="45"/>
      <c r="I33" s="45"/>
      <c r="J33" s="45"/>
      <c r="K33" s="45"/>
      <c r="L33" s="45"/>
      <c r="M33" s="45"/>
      <c r="S33" s="57"/>
      <c r="T33" s="57"/>
      <c r="U33" s="57"/>
      <c r="V33" s="58"/>
      <c r="W33" s="59"/>
      <c r="X33" s="58"/>
      <c r="Y33" s="58"/>
      <c r="Z33" s="45"/>
      <c r="AA33" s="59"/>
      <c r="AB33" s="60"/>
    </row>
    <row r="34" spans="3:28" s="46" customFormat="1" ht="15.75" hidden="1" x14ac:dyDescent="0.3">
      <c r="C34" s="46" t="s">
        <v>50</v>
      </c>
      <c r="E34" s="45"/>
      <c r="G34" s="45"/>
      <c r="H34" s="45"/>
      <c r="I34" s="45"/>
      <c r="J34" s="45"/>
      <c r="K34" s="45"/>
      <c r="L34" s="45"/>
      <c r="M34" s="45"/>
      <c r="S34" s="57"/>
      <c r="T34" s="57"/>
      <c r="U34" s="57"/>
      <c r="V34" s="58"/>
      <c r="W34" s="59"/>
      <c r="X34" s="58"/>
      <c r="Y34" s="58"/>
      <c r="Z34" s="45"/>
      <c r="AA34" s="59"/>
      <c r="AB34" s="60"/>
    </row>
    <row r="35" spans="3:28" s="46" customFormat="1" ht="15.75" hidden="1" x14ac:dyDescent="0.3">
      <c r="D35" s="46" t="s">
        <v>34</v>
      </c>
      <c r="E35" s="45"/>
      <c r="G35" s="45"/>
      <c r="H35" s="45"/>
      <c r="I35" s="45"/>
      <c r="J35" s="45"/>
      <c r="K35" s="45"/>
      <c r="L35" s="45"/>
      <c r="M35" s="45"/>
      <c r="S35" s="57"/>
      <c r="T35" s="57"/>
      <c r="U35" s="57"/>
      <c r="V35" s="58"/>
      <c r="W35" s="59"/>
      <c r="X35" s="58"/>
      <c r="Y35" s="58"/>
      <c r="Z35" s="45"/>
      <c r="AA35" s="59"/>
      <c r="AB35" s="60"/>
    </row>
    <row r="36" spans="3:28" s="46" customFormat="1" ht="15.75" x14ac:dyDescent="0.3">
      <c r="C36" s="46" t="s">
        <v>34</v>
      </c>
      <c r="D36" s="45"/>
      <c r="E36" s="45"/>
      <c r="G36" s="45"/>
      <c r="H36" s="45"/>
      <c r="I36" s="45"/>
      <c r="J36" s="45"/>
      <c r="K36" s="45"/>
      <c r="L36" s="45"/>
      <c r="M36" s="45"/>
      <c r="S36" s="57"/>
      <c r="T36" s="57"/>
      <c r="U36" s="57"/>
      <c r="V36" s="58"/>
      <c r="W36" s="59"/>
      <c r="X36" s="58"/>
      <c r="Y36" s="58"/>
      <c r="Z36" s="45"/>
      <c r="AA36" s="59"/>
      <c r="AB36" s="60"/>
    </row>
    <row r="37" spans="3:28" s="46" customFormat="1" ht="15.75" x14ac:dyDescent="0.3">
      <c r="C37" s="46" t="s">
        <v>50</v>
      </c>
      <c r="D37" s="45"/>
      <c r="E37" s="45"/>
      <c r="G37" s="45"/>
      <c r="H37" s="45"/>
      <c r="I37" s="45"/>
      <c r="J37" s="45"/>
      <c r="K37" s="45"/>
      <c r="L37" s="45"/>
      <c r="M37" s="45"/>
      <c r="S37" s="57"/>
      <c r="T37" s="57"/>
      <c r="U37" s="57"/>
      <c r="V37" s="58"/>
      <c r="W37" s="59"/>
      <c r="X37" s="58"/>
      <c r="Y37" s="58"/>
      <c r="Z37" s="45"/>
      <c r="AA37" s="59"/>
      <c r="AB37" s="60"/>
    </row>
    <row r="38" spans="3:28" s="46" customFormat="1" ht="15.75" x14ac:dyDescent="0.3">
      <c r="D38" s="45"/>
      <c r="E38" s="45"/>
      <c r="G38" s="45"/>
      <c r="H38" s="45"/>
      <c r="I38" s="45"/>
      <c r="J38" s="45"/>
      <c r="K38" s="45"/>
      <c r="L38" s="45"/>
      <c r="M38" s="45"/>
      <c r="S38" s="57"/>
      <c r="T38" s="57"/>
      <c r="U38" s="57"/>
      <c r="V38" s="58"/>
      <c r="W38" s="59"/>
      <c r="X38" s="58"/>
      <c r="Y38" s="58"/>
      <c r="Z38" s="45"/>
      <c r="AA38" s="59"/>
      <c r="AB38" s="60"/>
    </row>
    <row r="39" spans="3:28" s="46" customFormat="1" ht="15.75" x14ac:dyDescent="0.3">
      <c r="C39" s="46" t="s">
        <v>34</v>
      </c>
      <c r="D39" s="45"/>
      <c r="E39" s="45"/>
      <c r="G39" s="45"/>
      <c r="H39" s="45"/>
      <c r="I39" s="45"/>
      <c r="J39" s="45"/>
      <c r="K39" s="45"/>
      <c r="L39" s="45"/>
      <c r="M39" s="45"/>
      <c r="S39" s="57"/>
      <c r="T39" s="57"/>
      <c r="U39" s="57"/>
      <c r="V39" s="58"/>
      <c r="W39" s="59"/>
      <c r="X39" s="58"/>
      <c r="Y39" s="58"/>
      <c r="Z39" s="45"/>
      <c r="AA39" s="59"/>
      <c r="AB39" s="60"/>
    </row>
  </sheetData>
  <sortState ref="A14:AF23">
    <sortCondition descending="1" ref="R14:R23"/>
  </sortState>
  <mergeCells count="1">
    <mergeCell ref="K8:L8"/>
  </mergeCells>
  <printOptions horizontalCentered="1"/>
  <pageMargins left="0.39370078740157483" right="0.39370078740157483" top="0.59055118110236227" bottom="0.59055118110236227" header="0.39370078740157483" footer="0.39370078740157483"/>
  <pageSetup paperSize="9" scale="91" orientation="landscape" horizontalDpi="4294967293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F39"/>
  <sheetViews>
    <sheetView tabSelected="1" view="pageBreakPreview" topLeftCell="D13" zoomScale="85" zoomScaleSheetLayoutView="85" workbookViewId="0">
      <selection activeCell="T20" sqref="T20:T23"/>
    </sheetView>
  </sheetViews>
  <sheetFormatPr defaultRowHeight="12.75" outlineLevelCol="2" x14ac:dyDescent="0.3"/>
  <cols>
    <col min="1" max="1" width="16.28515625" style="15" customWidth="1" outlineLevel="2"/>
    <col min="2" max="2" width="6.140625" style="15" customWidth="1"/>
    <col min="3" max="3" width="5.7109375" style="15" hidden="1" customWidth="1"/>
    <col min="4" max="4" width="24.42578125" style="15" customWidth="1"/>
    <col min="5" max="5" width="7.85546875" style="17" customWidth="1"/>
    <col min="6" max="6" width="6.5703125" style="17" customWidth="1"/>
    <col min="7" max="7" width="7.28515625" style="15" customWidth="1"/>
    <col min="8" max="8" width="16" style="15" customWidth="1"/>
    <col min="9" max="9" width="5.140625" style="17" customWidth="1"/>
    <col min="10" max="10" width="5.140625" style="17" hidden="1" customWidth="1"/>
    <col min="11" max="13" width="7.42578125" style="17" customWidth="1"/>
    <col min="14" max="14" width="4.7109375" style="17" hidden="1" customWidth="1" outlineLevel="1"/>
    <col min="15" max="15" width="7.28515625" style="15" customWidth="1" collapsed="1"/>
    <col min="16" max="17" width="7.28515625" style="15" customWidth="1"/>
    <col min="18" max="18" width="8" style="15" customWidth="1"/>
    <col min="19" max="19" width="7" style="15" hidden="1" customWidth="1" outlineLevel="1"/>
    <col min="20" max="20" width="6.140625" style="18" customWidth="1" collapsed="1"/>
    <col min="21" max="21" width="23.85546875" style="18" customWidth="1"/>
    <col min="22" max="22" width="5.7109375" style="18" customWidth="1"/>
    <col min="23" max="23" width="4.7109375" style="44" customWidth="1" outlineLevel="1"/>
    <col min="24" max="24" width="4.7109375" style="43" customWidth="1" outlineLevel="1"/>
    <col min="25" max="25" width="4.7109375" style="44" customWidth="1" outlineLevel="1"/>
    <col min="26" max="26" width="4.28515625" style="43" customWidth="1" outlineLevel="1"/>
    <col min="27" max="27" width="4.7109375" style="17" customWidth="1" outlineLevel="1"/>
    <col min="28" max="28" width="8.140625" style="43" bestFit="1" customWidth="1" outlineLevel="1"/>
    <col min="29" max="29" width="8" style="35" customWidth="1" outlineLevel="1"/>
    <col min="30" max="16384" width="9.140625" style="15"/>
  </cols>
  <sheetData>
    <row r="1" spans="1:32" ht="15.75" x14ac:dyDescent="0.3">
      <c r="AD1" s="45" t="s">
        <v>67</v>
      </c>
      <c r="AE1" s="63">
        <v>0</v>
      </c>
    </row>
    <row r="2" spans="1:32" ht="15.75" x14ac:dyDescent="0.3">
      <c r="D2" s="16"/>
      <c r="I2" s="16"/>
      <c r="J2" s="16"/>
      <c r="K2" s="15"/>
      <c r="L2" s="15"/>
      <c r="W2" s="19"/>
      <c r="X2" s="20"/>
      <c r="Y2" s="19"/>
      <c r="Z2" s="20"/>
      <c r="AA2" s="21"/>
      <c r="AB2" s="20"/>
      <c r="AC2" s="22"/>
      <c r="AD2" s="45" t="s">
        <v>35</v>
      </c>
      <c r="AE2" s="63">
        <v>3.6</v>
      </c>
    </row>
    <row r="3" spans="1:32" ht="15.75" x14ac:dyDescent="0.3">
      <c r="D3" s="16"/>
      <c r="I3" s="16"/>
      <c r="J3" s="16"/>
      <c r="K3" s="15"/>
      <c r="L3" s="15"/>
      <c r="W3" s="19"/>
      <c r="X3" s="20"/>
      <c r="Y3" s="19"/>
      <c r="Z3" s="20"/>
      <c r="AA3" s="21"/>
      <c r="AB3" s="20"/>
      <c r="AC3" s="22"/>
      <c r="AD3" s="45" t="s">
        <v>36</v>
      </c>
      <c r="AE3" s="63">
        <v>4</v>
      </c>
    </row>
    <row r="4" spans="1:32" ht="15.75" x14ac:dyDescent="0.3">
      <c r="D4" s="16"/>
      <c r="I4" s="16"/>
      <c r="J4" s="16"/>
      <c r="K4" s="15"/>
      <c r="L4" s="15"/>
      <c r="W4" s="19"/>
      <c r="X4" s="20"/>
      <c r="Y4" s="19"/>
      <c r="Z4" s="20"/>
      <c r="AA4" s="21"/>
      <c r="AB4" s="20"/>
      <c r="AC4" s="22"/>
      <c r="AD4" s="45" t="s">
        <v>37</v>
      </c>
      <c r="AE4" s="63">
        <v>4.3</v>
      </c>
    </row>
    <row r="5" spans="1:32" ht="15.75" x14ac:dyDescent="0.3">
      <c r="B5" s="23"/>
      <c r="C5" s="23"/>
      <c r="D5" s="16"/>
      <c r="I5" s="16"/>
      <c r="J5" s="16"/>
      <c r="K5" s="15"/>
      <c r="L5" s="15"/>
      <c r="W5" s="19"/>
      <c r="X5" s="20"/>
      <c r="Y5" s="19"/>
      <c r="Z5" s="20"/>
      <c r="AA5" s="21"/>
      <c r="AB5" s="20"/>
      <c r="AC5" s="22"/>
      <c r="AD5" s="45">
        <v>3</v>
      </c>
      <c r="AE5" s="63">
        <v>4.7</v>
      </c>
    </row>
    <row r="6" spans="1:32" ht="15.75" x14ac:dyDescent="0.3">
      <c r="D6" s="31" t="str">
        <f>Расп!B26</f>
        <v>ЧЕМПИОНАТ г.Москвы по легкой атлетике</v>
      </c>
      <c r="E6" s="47"/>
      <c r="F6" s="47"/>
      <c r="G6" s="32"/>
      <c r="H6" s="32"/>
      <c r="I6" s="31"/>
      <c r="J6" s="31"/>
      <c r="K6" s="15"/>
      <c r="L6" s="15"/>
      <c r="W6" s="19"/>
      <c r="X6" s="20"/>
      <c r="Y6" s="19"/>
      <c r="Z6" s="20"/>
      <c r="AA6" s="21"/>
      <c r="AB6" s="20"/>
      <c r="AC6" s="22"/>
      <c r="AD6" s="45">
        <v>2</v>
      </c>
      <c r="AE6" s="63">
        <v>12</v>
      </c>
    </row>
    <row r="7" spans="1:32" ht="15.75" x14ac:dyDescent="0.3">
      <c r="D7" s="31" t="str">
        <f>Расп!B27</f>
        <v>Москва, ЛФК ЦСКА 23-24.01.2014г.</v>
      </c>
      <c r="E7" s="47"/>
      <c r="F7" s="47"/>
      <c r="G7" s="32"/>
      <c r="H7" s="32"/>
      <c r="I7" s="31"/>
      <c r="J7" s="31"/>
      <c r="K7" s="15"/>
      <c r="L7" s="15"/>
      <c r="W7" s="19"/>
      <c r="X7" s="20"/>
      <c r="Y7" s="19"/>
      <c r="Z7" s="20"/>
      <c r="AA7" s="21"/>
      <c r="AB7" s="20"/>
      <c r="AC7" s="22"/>
      <c r="AD7" s="45">
        <v>1</v>
      </c>
      <c r="AE7" s="63">
        <v>14</v>
      </c>
    </row>
    <row r="8" spans="1:32" ht="15.75" x14ac:dyDescent="0.25">
      <c r="D8" s="24"/>
      <c r="I8" s="24"/>
      <c r="J8" s="24"/>
      <c r="K8" s="429">
        <f>Расп!A4</f>
        <v>41662</v>
      </c>
      <c r="L8" s="429"/>
      <c r="O8" s="84" t="s">
        <v>10</v>
      </c>
      <c r="P8" s="87">
        <f>Расп!F4</f>
        <v>0</v>
      </c>
      <c r="W8" s="19"/>
      <c r="X8" s="20"/>
      <c r="Y8" s="19"/>
      <c r="Z8" s="20"/>
      <c r="AA8" s="21"/>
      <c r="AB8" s="20"/>
      <c r="AC8" s="22"/>
      <c r="AD8" s="45" t="s">
        <v>53</v>
      </c>
      <c r="AE8" s="63">
        <v>15.6</v>
      </c>
    </row>
    <row r="9" spans="1:32" ht="15.75" x14ac:dyDescent="0.3">
      <c r="D9" s="31" t="str">
        <f>Расп!B6</f>
        <v>ТОЛКАНИЕ ЯДРА</v>
      </c>
      <c r="I9" s="31"/>
      <c r="J9" s="31"/>
      <c r="K9" s="308" t="str">
        <f>Расп!C1</f>
        <v>Начало</v>
      </c>
      <c r="L9" s="54" t="str">
        <f>Расп!C6</f>
        <v>17.40</v>
      </c>
      <c r="O9" s="84" t="s">
        <v>11</v>
      </c>
      <c r="P9" s="87">
        <f>Расп!G4</f>
        <v>0</v>
      </c>
      <c r="Q9" s="84" t="s">
        <v>10</v>
      </c>
      <c r="R9" s="87">
        <f>Расп!I4</f>
        <v>0</v>
      </c>
      <c r="W9" s="19"/>
      <c r="X9" s="20"/>
      <c r="Y9" s="19"/>
      <c r="Z9" s="20"/>
      <c r="AA9" s="21"/>
      <c r="AB9" s="20"/>
      <c r="AC9" s="22"/>
      <c r="AD9" s="45" t="s">
        <v>52</v>
      </c>
      <c r="AE9" s="64">
        <v>17.2</v>
      </c>
    </row>
    <row r="10" spans="1:32" ht="15.75" customHeight="1" x14ac:dyDescent="0.3">
      <c r="D10" s="24" t="str">
        <f>Расп!B29</f>
        <v>МУЖЧИНЫ</v>
      </c>
      <c r="I10" s="24"/>
      <c r="J10" s="24"/>
      <c r="K10" s="308" t="str">
        <f>Расп!D1</f>
        <v>Окончание</v>
      </c>
      <c r="L10" s="54">
        <f>Расп!D6</f>
        <v>0</v>
      </c>
      <c r="M10" s="25"/>
      <c r="O10" s="84" t="s">
        <v>12</v>
      </c>
      <c r="P10" s="87">
        <f>Расп!H4</f>
        <v>0</v>
      </c>
      <c r="Q10" s="88" t="s">
        <v>11</v>
      </c>
      <c r="R10" s="87">
        <f>Расп!J4</f>
        <v>0</v>
      </c>
      <c r="S10" s="24"/>
      <c r="W10" s="19"/>
      <c r="X10" s="20"/>
      <c r="Y10" s="19"/>
      <c r="Z10" s="20"/>
      <c r="AA10" s="21"/>
      <c r="AB10" s="20"/>
      <c r="AC10" s="29" t="s">
        <v>17</v>
      </c>
      <c r="AD10" s="45" t="s">
        <v>51</v>
      </c>
      <c r="AE10" s="64">
        <v>20</v>
      </c>
    </row>
    <row r="11" spans="1:32" ht="15.75" x14ac:dyDescent="0.3">
      <c r="D11" s="30" t="s">
        <v>704</v>
      </c>
      <c r="I11" s="84"/>
      <c r="J11" s="84"/>
      <c r="K11" s="85" t="s">
        <v>47</v>
      </c>
      <c r="L11" s="86">
        <f>Расп!E4</f>
        <v>0</v>
      </c>
      <c r="Q11" s="84" t="s">
        <v>12</v>
      </c>
      <c r="R11" s="87">
        <f>Расп!K4</f>
        <v>0</v>
      </c>
      <c r="S11" s="32"/>
      <c r="W11" s="19"/>
      <c r="X11" s="20"/>
      <c r="Y11" s="19"/>
      <c r="Z11" s="20"/>
      <c r="AA11" s="21"/>
      <c r="AB11" s="20"/>
      <c r="AC11" s="29" t="s">
        <v>18</v>
      </c>
    </row>
    <row r="12" spans="1:32" s="39" customFormat="1" x14ac:dyDescent="0.3">
      <c r="A12" s="318" t="s">
        <v>26</v>
      </c>
      <c r="B12" s="40" t="s">
        <v>29</v>
      </c>
      <c r="C12" s="40" t="s">
        <v>29</v>
      </c>
      <c r="D12" s="40" t="s">
        <v>13</v>
      </c>
      <c r="E12" s="40" t="s">
        <v>0</v>
      </c>
      <c r="F12" s="40" t="s">
        <v>58</v>
      </c>
      <c r="G12" s="40" t="s">
        <v>661</v>
      </c>
      <c r="H12" s="40" t="s">
        <v>6</v>
      </c>
      <c r="I12" s="40" t="s">
        <v>15</v>
      </c>
      <c r="J12" s="40"/>
      <c r="K12" s="40">
        <v>1</v>
      </c>
      <c r="L12" s="40">
        <v>2</v>
      </c>
      <c r="M12" s="40">
        <v>3</v>
      </c>
      <c r="N12" s="40"/>
      <c r="O12" s="40">
        <v>4</v>
      </c>
      <c r="P12" s="40">
        <v>5</v>
      </c>
      <c r="Q12" s="40">
        <v>6</v>
      </c>
      <c r="R12" s="40" t="s">
        <v>45</v>
      </c>
      <c r="S12" s="40" t="s">
        <v>29</v>
      </c>
      <c r="T12" s="36" t="s">
        <v>44</v>
      </c>
      <c r="U12" s="36" t="s">
        <v>46</v>
      </c>
      <c r="V12" s="36"/>
      <c r="W12" s="37" t="s">
        <v>23</v>
      </c>
      <c r="X12" s="38" t="s">
        <v>24</v>
      </c>
      <c r="Y12" s="37" t="s">
        <v>25</v>
      </c>
      <c r="Z12" s="38" t="s">
        <v>73</v>
      </c>
      <c r="AA12" s="29" t="s">
        <v>74</v>
      </c>
      <c r="AB12" s="38" t="s">
        <v>75</v>
      </c>
      <c r="AC12" s="29" t="s">
        <v>21</v>
      </c>
    </row>
    <row r="13" spans="1:32" s="39" customFormat="1" ht="15.75" x14ac:dyDescent="0.3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36"/>
      <c r="U13" s="36"/>
      <c r="V13" s="36"/>
      <c r="W13" s="37"/>
      <c r="X13" s="38"/>
      <c r="Y13" s="37"/>
      <c r="Z13" s="38"/>
      <c r="AA13" s="29"/>
      <c r="AB13" s="38"/>
      <c r="AC13" s="29"/>
      <c r="AD13" s="45"/>
      <c r="AE13" s="64"/>
    </row>
    <row r="14" spans="1:32" s="47" customFormat="1" ht="15.75" x14ac:dyDescent="0.25">
      <c r="A14" s="48">
        <f t="shared" ref="A14:A29" ca="1" si="0">RAND()</f>
        <v>6.7822269916796296E-3</v>
      </c>
      <c r="B14" s="336">
        <v>1</v>
      </c>
      <c r="C14" s="250">
        <f t="shared" ref="C14:C29" si="1">S14</f>
        <v>1</v>
      </c>
      <c r="D14" s="246" t="str">
        <f>VLOOKUP(I14,Уч!$C$2:$L$1101,2,FALSE)</f>
        <v>Кокоев Валерий</v>
      </c>
      <c r="E14" s="247">
        <f>VLOOKUP(I14,Уч!$C$2:$L$1101,3,FALSE)</f>
        <v>32346</v>
      </c>
      <c r="F14" s="248" t="str">
        <f>VLOOKUP(I14,Уч!$C$2:$L$1101,4,FALSE)</f>
        <v>мсмк</v>
      </c>
      <c r="G14" s="249" t="str">
        <f>VLOOKUP(I14,Уч!$C$2:$L$1101,5,FALSE)</f>
        <v>Москва</v>
      </c>
      <c r="H14" s="331" t="str">
        <f>VLOOKUP(I14,Уч!$C$2:$L$1101,6,FALSE)</f>
        <v>ЦСП по л/а</v>
      </c>
      <c r="I14" s="140">
        <v>211</v>
      </c>
      <c r="J14" s="332">
        <f>VLOOKUP(I14,Уч!$C$2:$L$1101,8,FALSE)</f>
        <v>0</v>
      </c>
      <c r="K14" s="333">
        <f t="shared" ref="K14:K29" si="2">IF(W14=0,"X",W14/100)</f>
        <v>19.37</v>
      </c>
      <c r="L14" s="333">
        <f t="shared" ref="L14:L29" si="3">IF(X14=0,"X",X14/100)</f>
        <v>19.89</v>
      </c>
      <c r="M14" s="333">
        <f t="shared" ref="M14:M29" si="4">IF(Y14=0,"X",Y14/100)</f>
        <v>20.58</v>
      </c>
      <c r="N14" s="333"/>
      <c r="O14" s="333" t="str">
        <f t="shared" ref="O14:O29" si="5">IF(Z14=0,"X",Z14/100)</f>
        <v>X</v>
      </c>
      <c r="P14" s="333" t="str">
        <f t="shared" ref="P14:P29" si="6">IF(AA14=0,"X",AA14/100)</f>
        <v>X</v>
      </c>
      <c r="Q14" s="333" t="str">
        <f t="shared" ref="Q14:Q29" si="7">IF(AB14=0,"X",AB14/100)</f>
        <v>X</v>
      </c>
      <c r="R14" s="251">
        <f t="shared" ref="R14:R24" si="8">MAX(W14,X14,Z14,Y14,AA14,AB14)/100</f>
        <v>20.58</v>
      </c>
      <c r="S14" s="356">
        <f>RANK(R14,R14:R145)</f>
        <v>1</v>
      </c>
      <c r="T14" s="333" t="str">
        <f t="shared" ref="T14:T29" si="9">LOOKUP(R14,$AE$1:$AE$13,$AD$1:$AD$13)</f>
        <v>мсмк</v>
      </c>
      <c r="U14" s="260" t="str">
        <f>VLOOKUP(I14,Уч!$C$2:$L$1101,9,FALSE)</f>
        <v>Цахилов И.Л., Лободин Л.А.</v>
      </c>
      <c r="V14" s="49"/>
      <c r="W14" s="50">
        <v>1937</v>
      </c>
      <c r="X14" s="51">
        <v>1989</v>
      </c>
      <c r="Y14" s="50">
        <v>2058</v>
      </c>
      <c r="Z14" s="51"/>
      <c r="AA14" s="50"/>
      <c r="AB14" s="51"/>
      <c r="AC14" s="52">
        <f t="shared" ref="AC14:AC29" si="10">MAX(W14,X14,Z14,Y14,AA14,AB14)</f>
        <v>2058</v>
      </c>
      <c r="AD14" s="46"/>
      <c r="AE14" s="46"/>
      <c r="AF14" s="46"/>
    </row>
    <row r="15" spans="1:32" s="46" customFormat="1" ht="14.45" customHeight="1" x14ac:dyDescent="0.25">
      <c r="A15" s="48">
        <f t="shared" ca="1" si="0"/>
        <v>0.57172249307002332</v>
      </c>
      <c r="B15" s="336">
        <v>2</v>
      </c>
      <c r="C15" s="250">
        <f t="shared" si="1"/>
        <v>2</v>
      </c>
      <c r="D15" s="246" t="str">
        <f>VLOOKUP(I15,Уч!$C$2:$L$1101,2,FALSE)</f>
        <v>Курцев  Денис</v>
      </c>
      <c r="E15" s="247">
        <f>VLOOKUP(I15,Уч!$C$2:$L$1101,3,FALSE)</f>
        <v>32378</v>
      </c>
      <c r="F15" s="248" t="str">
        <f>VLOOKUP(I15,Уч!$C$2:$L$1101,4,FALSE)</f>
        <v>мс</v>
      </c>
      <c r="G15" s="249" t="str">
        <f>VLOOKUP(I15,Уч!$C$2:$L$1101,5,FALSE)</f>
        <v>г.Москва</v>
      </c>
      <c r="H15" s="331" t="str">
        <f>VLOOKUP(I15,Уч!$C$2:$L$1101,6,FALSE)</f>
        <v>Ю.М.-Знаменские</v>
      </c>
      <c r="I15" s="140">
        <v>213</v>
      </c>
      <c r="J15" s="332">
        <f>VLOOKUP(I15,Уч!$C$2:$L$1101,8,FALSE)</f>
        <v>0</v>
      </c>
      <c r="K15" s="333" t="str">
        <f t="shared" si="2"/>
        <v>X</v>
      </c>
      <c r="L15" s="333" t="str">
        <f t="shared" si="3"/>
        <v>X</v>
      </c>
      <c r="M15" s="333">
        <f t="shared" si="4"/>
        <v>16.649999999999999</v>
      </c>
      <c r="N15" s="333"/>
      <c r="O15" s="333">
        <f t="shared" si="5"/>
        <v>17.510000000000002</v>
      </c>
      <c r="P15" s="333">
        <f t="shared" si="6"/>
        <v>17.309999999999999</v>
      </c>
      <c r="Q15" s="333" t="str">
        <f t="shared" si="7"/>
        <v>X</v>
      </c>
      <c r="R15" s="251">
        <f t="shared" si="8"/>
        <v>17.510000000000002</v>
      </c>
      <c r="S15" s="356">
        <f>RANK(R15,R15:R154)</f>
        <v>2</v>
      </c>
      <c r="T15" s="333" t="str">
        <f t="shared" si="9"/>
        <v>мс</v>
      </c>
      <c r="U15" s="260" t="str">
        <f>VLOOKUP(I15,Уч!$C$2:$L$1101,9,FALSE)</f>
        <v>Казеев Е.М.,БахтинК.Г</v>
      </c>
      <c r="V15" s="49"/>
      <c r="W15" s="50"/>
      <c r="X15" s="51"/>
      <c r="Y15" s="50">
        <v>1665</v>
      </c>
      <c r="Z15" s="51">
        <v>1751</v>
      </c>
      <c r="AA15" s="50">
        <v>1731</v>
      </c>
      <c r="AB15" s="51"/>
      <c r="AC15" s="52">
        <f t="shared" si="10"/>
        <v>1751</v>
      </c>
      <c r="AD15" s="45"/>
      <c r="AE15" s="45"/>
      <c r="AF15" s="45"/>
    </row>
    <row r="16" spans="1:32" s="46" customFormat="1" ht="14.45" customHeight="1" x14ac:dyDescent="0.25">
      <c r="A16" s="48">
        <f t="shared" ca="1" si="0"/>
        <v>0.9613956024189233</v>
      </c>
      <c r="B16" s="336">
        <v>3</v>
      </c>
      <c r="C16" s="250">
        <f t="shared" si="1"/>
        <v>2</v>
      </c>
      <c r="D16" s="246" t="str">
        <f>VLOOKUP(I16,Уч!$C$2:$L$1101,2,FALSE)</f>
        <v>Фомин Вадим</v>
      </c>
      <c r="E16" s="247">
        <f>VLOOKUP(I16,Уч!$C$2:$L$1101,3,FALSE)</f>
        <v>33754</v>
      </c>
      <c r="F16" s="248" t="str">
        <f>VLOOKUP(I16,Уч!$C$2:$L$1101,4,FALSE)</f>
        <v>мс</v>
      </c>
      <c r="G16" s="249" t="str">
        <f>VLOOKUP(I16,Уч!$C$2:$L$1101,5,FALSE)</f>
        <v>г.Москва</v>
      </c>
      <c r="H16" s="331" t="str">
        <f>VLOOKUP(I16,Уч!$C$2:$L$1101,6,FALSE)</f>
        <v>Ю.М.-Знаменские</v>
      </c>
      <c r="I16" s="140">
        <v>220</v>
      </c>
      <c r="J16" s="332">
        <f>VLOOKUP(I16,Уч!$C$2:$L$1101,8,FALSE)</f>
        <v>0</v>
      </c>
      <c r="K16" s="333">
        <f t="shared" si="2"/>
        <v>17.12</v>
      </c>
      <c r="L16" s="333" t="str">
        <f t="shared" si="3"/>
        <v>X</v>
      </c>
      <c r="M16" s="333" t="str">
        <f t="shared" si="4"/>
        <v>X</v>
      </c>
      <c r="N16" s="333"/>
      <c r="O16" s="333">
        <f t="shared" si="5"/>
        <v>16.87</v>
      </c>
      <c r="P16" s="333" t="str">
        <f t="shared" si="6"/>
        <v>X</v>
      </c>
      <c r="Q16" s="333" t="str">
        <f t="shared" si="7"/>
        <v>X</v>
      </c>
      <c r="R16" s="251">
        <f t="shared" si="8"/>
        <v>17.12</v>
      </c>
      <c r="S16" s="356">
        <f>RANK(R16,R16:R156)</f>
        <v>2</v>
      </c>
      <c r="T16" s="333" t="str">
        <f t="shared" si="9"/>
        <v>кмс</v>
      </c>
      <c r="U16" s="260" t="str">
        <f>VLOOKUP(I16,Уч!$C$2:$L$1101,9,FALSE)</f>
        <v>Михеев М..Г.</v>
      </c>
      <c r="V16" s="49"/>
      <c r="W16" s="50">
        <v>1712</v>
      </c>
      <c r="X16" s="51"/>
      <c r="Y16" s="50"/>
      <c r="Z16" s="51">
        <v>1687</v>
      </c>
      <c r="AA16" s="50"/>
      <c r="AB16" s="51"/>
      <c r="AC16" s="52">
        <f t="shared" si="10"/>
        <v>1712</v>
      </c>
    </row>
    <row r="17" spans="1:32" s="46" customFormat="1" ht="14.45" customHeight="1" x14ac:dyDescent="0.25">
      <c r="A17" s="48">
        <f t="shared" ca="1" si="0"/>
        <v>0.71965147129357565</v>
      </c>
      <c r="B17" s="336">
        <v>4</v>
      </c>
      <c r="C17" s="250">
        <f t="shared" si="1"/>
        <v>2</v>
      </c>
      <c r="D17" s="246" t="str">
        <f>VLOOKUP(I17,Уч!$C$2:$L$1101,2,FALSE)</f>
        <v>Березуцкий Илья</v>
      </c>
      <c r="E17" s="247">
        <f>VLOOKUP(I17,Уч!$C$2:$L$1101,3,FALSE)</f>
        <v>32833</v>
      </c>
      <c r="F17" s="248" t="str">
        <f>VLOOKUP(I17,Уч!$C$2:$L$1101,4,FALSE)</f>
        <v>кмс</v>
      </c>
      <c r="G17" s="249" t="str">
        <f>VLOOKUP(I17,Уч!$C$2:$L$1101,5,FALSE)</f>
        <v>Москва</v>
      </c>
      <c r="H17" s="331" t="str">
        <f>VLOOKUP(I17,Уч!$C$2:$L$1101,6,FALSE)</f>
        <v>Юность Москвы</v>
      </c>
      <c r="I17" s="140">
        <v>207</v>
      </c>
      <c r="J17" s="332">
        <f>VLOOKUP(I17,Уч!$C$2:$L$1101,8,FALSE)</f>
        <v>0</v>
      </c>
      <c r="K17" s="333">
        <f t="shared" si="2"/>
        <v>16.36</v>
      </c>
      <c r="L17" s="333">
        <f t="shared" si="3"/>
        <v>16.649999999999999</v>
      </c>
      <c r="M17" s="333" t="str">
        <f t="shared" si="4"/>
        <v>X</v>
      </c>
      <c r="N17" s="333"/>
      <c r="O17" s="333">
        <f t="shared" si="5"/>
        <v>16.86</v>
      </c>
      <c r="P17" s="333">
        <f t="shared" si="6"/>
        <v>16.52</v>
      </c>
      <c r="Q17" s="333">
        <f t="shared" si="7"/>
        <v>16.309999999999999</v>
      </c>
      <c r="R17" s="251">
        <f t="shared" si="8"/>
        <v>16.86</v>
      </c>
      <c r="S17" s="356">
        <f>RANK(R17,R17:R150)</f>
        <v>2</v>
      </c>
      <c r="T17" s="333" t="str">
        <f t="shared" si="9"/>
        <v>кмс</v>
      </c>
      <c r="U17" s="260" t="str">
        <f>VLOOKUP(I17,Уч!$C$2:$L$1101,9,FALSE)</f>
        <v>Березуцкая Н.Н. Березуцкий В.В.</v>
      </c>
      <c r="V17" s="49"/>
      <c r="W17" s="50">
        <v>1636</v>
      </c>
      <c r="X17" s="51">
        <v>1665</v>
      </c>
      <c r="Y17" s="50"/>
      <c r="Z17" s="51">
        <v>1686</v>
      </c>
      <c r="AA17" s="50">
        <v>1652</v>
      </c>
      <c r="AB17" s="51">
        <v>1631</v>
      </c>
      <c r="AC17" s="52">
        <f t="shared" si="10"/>
        <v>1686</v>
      </c>
    </row>
    <row r="18" spans="1:32" s="46" customFormat="1" ht="14.45" customHeight="1" x14ac:dyDescent="0.25">
      <c r="A18" s="48">
        <f t="shared" ca="1" si="0"/>
        <v>0.31582188895479757</v>
      </c>
      <c r="B18" s="336">
        <v>5</v>
      </c>
      <c r="C18" s="250">
        <f t="shared" si="1"/>
        <v>2</v>
      </c>
      <c r="D18" s="246" t="str">
        <f>VLOOKUP(I18,Уч!$C$2:$L$1101,2,FALSE)</f>
        <v>Чижеликов Алексей</v>
      </c>
      <c r="E18" s="247">
        <f>VLOOKUP(I18,Уч!$C$2:$L$1101,3,FALSE)</f>
        <v>34830</v>
      </c>
      <c r="F18" s="248" t="str">
        <f>VLOOKUP(I18,Уч!$C$2:$L$1101,4,FALSE)</f>
        <v>мс</v>
      </c>
      <c r="G18" s="249" t="str">
        <f>VLOOKUP(I18,Уч!$C$2:$L$1101,5,FALSE)</f>
        <v>г.Москва</v>
      </c>
      <c r="H18" s="331" t="str">
        <f>VLOOKUP(I18,Уч!$C$2:$L$1101,6,FALSE)</f>
        <v>Ю.М.-Знаменские,УОР-1</v>
      </c>
      <c r="I18" s="140">
        <v>221</v>
      </c>
      <c r="J18" s="332">
        <f>VLOOKUP(I18,Уч!$C$2:$L$1101,8,FALSE)</f>
        <v>0</v>
      </c>
      <c r="K18" s="68">
        <f t="shared" si="2"/>
        <v>16.59</v>
      </c>
      <c r="L18" s="68">
        <f t="shared" si="3"/>
        <v>16.2</v>
      </c>
      <c r="M18" s="68">
        <f t="shared" si="4"/>
        <v>16.59</v>
      </c>
      <c r="N18" s="68"/>
      <c r="O18" s="68" t="str">
        <f t="shared" si="5"/>
        <v>X</v>
      </c>
      <c r="P18" s="68" t="str">
        <f t="shared" si="6"/>
        <v>X</v>
      </c>
      <c r="Q18" s="68">
        <f t="shared" si="7"/>
        <v>16.239999999999998</v>
      </c>
      <c r="R18" s="357">
        <f t="shared" si="8"/>
        <v>16.59</v>
      </c>
      <c r="S18" s="343">
        <f>RANK(R18,R18:R163)</f>
        <v>2</v>
      </c>
      <c r="T18" s="333" t="str">
        <f t="shared" si="9"/>
        <v>кмс</v>
      </c>
      <c r="U18" s="260" t="str">
        <f>VLOOKUP(I18,Уч!$C$2:$L$1101,9,FALSE)</f>
        <v>Казеев Е.М.,БахтинК.Г</v>
      </c>
      <c r="V18" s="49"/>
      <c r="W18" s="50">
        <v>1659</v>
      </c>
      <c r="X18" s="51">
        <v>1620</v>
      </c>
      <c r="Y18" s="50">
        <v>1659</v>
      </c>
      <c r="Z18" s="51"/>
      <c r="AA18" s="50"/>
      <c r="AB18" s="51">
        <v>1624</v>
      </c>
      <c r="AC18" s="52">
        <f t="shared" si="10"/>
        <v>1659</v>
      </c>
      <c r="AD18" s="15"/>
      <c r="AE18" s="15"/>
      <c r="AF18" s="15"/>
    </row>
    <row r="19" spans="1:32" s="46" customFormat="1" ht="14.45" customHeight="1" x14ac:dyDescent="0.25">
      <c r="A19" s="48">
        <f t="shared" ca="1" si="0"/>
        <v>0.11249200779580182</v>
      </c>
      <c r="B19" s="336">
        <v>6</v>
      </c>
      <c r="C19" s="250">
        <f t="shared" si="1"/>
        <v>2</v>
      </c>
      <c r="D19" s="246" t="str">
        <f>VLOOKUP(I19,Уч!$C$2:$L$1101,2,FALSE)</f>
        <v>Ужакин Игорь</v>
      </c>
      <c r="E19" s="247">
        <f>VLOOKUP(I19,Уч!$C$2:$L$1101,3,FALSE)</f>
        <v>34261</v>
      </c>
      <c r="F19" s="248" t="str">
        <f>VLOOKUP(I19,Уч!$C$2:$L$1101,4,FALSE)</f>
        <v>кмс</v>
      </c>
      <c r="G19" s="249" t="str">
        <f>VLOOKUP(I19,Уч!$C$2:$L$1101,5,FALSE)</f>
        <v>г.Москва</v>
      </c>
      <c r="H19" s="331" t="str">
        <f>VLOOKUP(I19,Уч!$C$2:$L$1101,6,FALSE)</f>
        <v>Ю.М.-Знаменские</v>
      </c>
      <c r="I19" s="140">
        <v>219</v>
      </c>
      <c r="J19" s="332">
        <f>VLOOKUP(I19,Уч!$C$2:$L$1101,8,FALSE)</f>
        <v>0</v>
      </c>
      <c r="K19" s="333" t="str">
        <f t="shared" si="2"/>
        <v>X</v>
      </c>
      <c r="L19" s="333">
        <f t="shared" si="3"/>
        <v>15.88</v>
      </c>
      <c r="M19" s="333">
        <f t="shared" si="4"/>
        <v>15.97</v>
      </c>
      <c r="N19" s="333"/>
      <c r="O19" s="333">
        <f t="shared" si="5"/>
        <v>15.68</v>
      </c>
      <c r="P19" s="333">
        <f t="shared" si="6"/>
        <v>15.86</v>
      </c>
      <c r="Q19" s="333" t="str">
        <f t="shared" si="7"/>
        <v>X</v>
      </c>
      <c r="R19" s="251">
        <f t="shared" si="8"/>
        <v>15.97</v>
      </c>
      <c r="S19" s="356">
        <f>RANK(R19,R19:R151)</f>
        <v>2</v>
      </c>
      <c r="T19" s="333" t="str">
        <f t="shared" si="9"/>
        <v>кмс</v>
      </c>
      <c r="U19" s="260" t="str">
        <f>VLOOKUP(I19,Уч!$C$2:$L$1101,9,FALSE)</f>
        <v>Казеев Е.М.,БахтинК.Г., Сергеев С.С.</v>
      </c>
      <c r="V19" s="49"/>
      <c r="W19" s="50"/>
      <c r="X19" s="51">
        <v>1588</v>
      </c>
      <c r="Y19" s="50">
        <v>1597</v>
      </c>
      <c r="Z19" s="51">
        <v>1568</v>
      </c>
      <c r="AA19" s="50">
        <v>1586</v>
      </c>
      <c r="AB19" s="51"/>
      <c r="AC19" s="52">
        <f t="shared" si="10"/>
        <v>1597</v>
      </c>
    </row>
    <row r="20" spans="1:32" s="46" customFormat="1" ht="14.45" customHeight="1" x14ac:dyDescent="0.25">
      <c r="A20" s="48">
        <f t="shared" ca="1" si="0"/>
        <v>0.40106736720131098</v>
      </c>
      <c r="B20" s="336">
        <v>7</v>
      </c>
      <c r="C20" s="250">
        <f t="shared" si="1"/>
        <v>2</v>
      </c>
      <c r="D20" s="246" t="str">
        <f>VLOOKUP(I20,Уч!$C$2:$L$1101,2,FALSE)</f>
        <v>Панфёров Антон</v>
      </c>
      <c r="E20" s="247">
        <f>VLOOKUP(I20,Уч!$C$2:$L$1101,3,FALSE)</f>
        <v>34239</v>
      </c>
      <c r="F20" s="248" t="str">
        <f>VLOOKUP(I20,Уч!$C$2:$L$1101,4,FALSE)</f>
        <v>кмс</v>
      </c>
      <c r="G20" s="249" t="str">
        <f>VLOOKUP(I20,Уч!$C$2:$L$1101,5,FALSE)</f>
        <v>Москва</v>
      </c>
      <c r="H20" s="331" t="str">
        <f>VLOOKUP(I20,Уч!$C$2:$L$1101,6,FALSE)</f>
        <v>СДЮСШОР 24</v>
      </c>
      <c r="I20" s="140">
        <v>216</v>
      </c>
      <c r="J20" s="332">
        <f>VLOOKUP(I20,Уч!$C$2:$L$1101,8,FALSE)</f>
        <v>0</v>
      </c>
      <c r="K20" s="333">
        <f t="shared" si="2"/>
        <v>14.81</v>
      </c>
      <c r="L20" s="333">
        <f t="shared" si="3"/>
        <v>15.7</v>
      </c>
      <c r="M20" s="333">
        <f t="shared" si="4"/>
        <v>15.36</v>
      </c>
      <c r="N20" s="333"/>
      <c r="O20" s="333" t="str">
        <f t="shared" si="5"/>
        <v>X</v>
      </c>
      <c r="P20" s="333">
        <f t="shared" si="6"/>
        <v>15.71</v>
      </c>
      <c r="Q20" s="333" t="str">
        <f t="shared" si="7"/>
        <v>X</v>
      </c>
      <c r="R20" s="251">
        <f t="shared" si="8"/>
        <v>15.71</v>
      </c>
      <c r="S20" s="356">
        <f>RANK(R20,R20:R163)</f>
        <v>2</v>
      </c>
      <c r="T20" s="259" t="str">
        <f t="shared" si="9"/>
        <v>кмс</v>
      </c>
      <c r="U20" s="260" t="str">
        <f>VLOOKUP(I20,Уч!$C$2:$L$1101,9,FALSE)</f>
        <v>Кузнецов В.Я.</v>
      </c>
      <c r="V20" s="49"/>
      <c r="W20" s="50">
        <v>1481</v>
      </c>
      <c r="X20" s="51">
        <v>1570</v>
      </c>
      <c r="Y20" s="50">
        <v>1536</v>
      </c>
      <c r="Z20" s="51"/>
      <c r="AA20" s="50">
        <v>1571</v>
      </c>
      <c r="AB20" s="51"/>
      <c r="AC20" s="52">
        <f t="shared" si="10"/>
        <v>1571</v>
      </c>
    </row>
    <row r="21" spans="1:32" ht="15.75" x14ac:dyDescent="0.25">
      <c r="A21" s="48">
        <f t="shared" ca="1" si="0"/>
        <v>0.43974466379078925</v>
      </c>
      <c r="B21" s="336">
        <v>8</v>
      </c>
      <c r="C21" s="250">
        <f t="shared" si="1"/>
        <v>2</v>
      </c>
      <c r="D21" s="246" t="str">
        <f>VLOOKUP(I21,Уч!$C$2:$L$1101,2,FALSE)</f>
        <v>Дектярев Геннадий</v>
      </c>
      <c r="E21" s="247">
        <f>VLOOKUP(I21,Уч!$C$2:$L$1101,3,FALSE)</f>
        <v>35065</v>
      </c>
      <c r="F21" s="248" t="str">
        <f>VLOOKUP(I21,Уч!$C$2:$L$1101,4,FALSE)</f>
        <v>кмс</v>
      </c>
      <c r="G21" s="249" t="str">
        <f>VLOOKUP(I21,Уч!$C$2:$L$1101,5,FALSE)</f>
        <v>г.Москва</v>
      </c>
      <c r="H21" s="331" t="str">
        <f>VLOOKUP(I21,Уч!$C$2:$L$1101,6,FALSE)</f>
        <v>Ю.М.-Знаменские</v>
      </c>
      <c r="I21" s="140">
        <v>209</v>
      </c>
      <c r="J21" s="332">
        <f>VLOOKUP(I21,Уч!$C$2:$L$1101,8,FALSE)</f>
        <v>0</v>
      </c>
      <c r="K21" s="333">
        <f t="shared" si="2"/>
        <v>14.52</v>
      </c>
      <c r="L21" s="333" t="str">
        <f t="shared" si="3"/>
        <v>X</v>
      </c>
      <c r="M21" s="333">
        <f t="shared" si="4"/>
        <v>15.42</v>
      </c>
      <c r="N21" s="333"/>
      <c r="O21" s="333">
        <f t="shared" si="5"/>
        <v>15.34</v>
      </c>
      <c r="P21" s="333" t="str">
        <f t="shared" si="6"/>
        <v>X</v>
      </c>
      <c r="Q21" s="333" t="str">
        <f t="shared" si="7"/>
        <v>X</v>
      </c>
      <c r="R21" s="251">
        <f t="shared" si="8"/>
        <v>15.42</v>
      </c>
      <c r="S21" s="356">
        <f>RANK(R21,R21:R159)</f>
        <v>2</v>
      </c>
      <c r="T21" s="259">
        <f t="shared" si="9"/>
        <v>1</v>
      </c>
      <c r="U21" s="260" t="str">
        <f>VLOOKUP(I21,Уч!$C$2:$L$1101,9,FALSE)</f>
        <v>Казеев Е.М.,БахтинК.Г</v>
      </c>
      <c r="V21" s="49"/>
      <c r="W21" s="50">
        <v>1452</v>
      </c>
      <c r="X21" s="51"/>
      <c r="Y21" s="50">
        <v>1542</v>
      </c>
      <c r="Z21" s="51">
        <v>1534</v>
      </c>
      <c r="AA21" s="50"/>
      <c r="AB21" s="51"/>
      <c r="AC21" s="52">
        <f t="shared" si="10"/>
        <v>1542</v>
      </c>
      <c r="AD21" s="46"/>
      <c r="AE21" s="46"/>
      <c r="AF21" s="46"/>
    </row>
    <row r="22" spans="1:32" s="47" customFormat="1" ht="15.75" x14ac:dyDescent="0.25">
      <c r="A22" s="48">
        <f t="shared" ca="1" si="0"/>
        <v>0.93218491915834412</v>
      </c>
      <c r="B22" s="336">
        <v>9</v>
      </c>
      <c r="C22" s="250">
        <f t="shared" si="1"/>
        <v>2</v>
      </c>
      <c r="D22" s="246" t="str">
        <f>VLOOKUP(I22,Уч!$C$2:$L$1101,2,FALSE)</f>
        <v>Манукян Михаил</v>
      </c>
      <c r="E22" s="247">
        <f>VLOOKUP(I22,Уч!$C$2:$L$1101,3,FALSE)</f>
        <v>35415</v>
      </c>
      <c r="F22" s="248" t="str">
        <f>VLOOKUP(I22,Уч!$C$2:$L$1101,4,FALSE)</f>
        <v>кмс</v>
      </c>
      <c r="G22" s="249" t="str">
        <f>VLOOKUP(I22,Уч!$C$2:$L$1101,5,FALSE)</f>
        <v>г.Москва</v>
      </c>
      <c r="H22" s="331" t="str">
        <f>VLOOKUP(I22,Уч!$C$2:$L$1101,6,FALSE)</f>
        <v>Ю.М.-Знаменские</v>
      </c>
      <c r="I22" s="140">
        <v>215</v>
      </c>
      <c r="J22" s="332">
        <f>VLOOKUP(I22,Уч!$C$2:$L$1101,8,FALSE)</f>
        <v>0</v>
      </c>
      <c r="K22" s="333">
        <f t="shared" si="2"/>
        <v>13.06</v>
      </c>
      <c r="L22" s="333">
        <f t="shared" si="3"/>
        <v>13.68</v>
      </c>
      <c r="M22" s="333">
        <f t="shared" si="4"/>
        <v>14.21</v>
      </c>
      <c r="N22" s="333"/>
      <c r="O22" s="335" t="str">
        <f t="shared" si="5"/>
        <v>X</v>
      </c>
      <c r="P22" s="335" t="str">
        <f t="shared" si="6"/>
        <v>X</v>
      </c>
      <c r="Q22" s="335" t="str">
        <f t="shared" si="7"/>
        <v>X</v>
      </c>
      <c r="R22" s="251">
        <f t="shared" si="8"/>
        <v>14.21</v>
      </c>
      <c r="S22" s="356">
        <f>RANK(R22,R22:R163)</f>
        <v>2</v>
      </c>
      <c r="T22" s="259">
        <f t="shared" si="9"/>
        <v>1</v>
      </c>
      <c r="U22" s="260" t="str">
        <f>VLOOKUP(I22,Уч!$C$2:$L$1101,9,FALSE)</f>
        <v>Казеев Е.М.,БахтинК.Г</v>
      </c>
      <c r="V22" s="49"/>
      <c r="W22" s="50">
        <v>1306</v>
      </c>
      <c r="X22" s="51">
        <v>1368</v>
      </c>
      <c r="Y22" s="50">
        <v>1421</v>
      </c>
      <c r="Z22" s="51"/>
      <c r="AA22" s="50"/>
      <c r="AB22" s="51"/>
      <c r="AC22" s="52">
        <f t="shared" si="10"/>
        <v>1421</v>
      </c>
      <c r="AD22" s="46"/>
      <c r="AE22" s="46"/>
      <c r="AF22" s="46"/>
    </row>
    <row r="23" spans="1:32" s="46" customFormat="1" ht="14.45" customHeight="1" x14ac:dyDescent="0.25">
      <c r="A23" s="48">
        <f t="shared" ca="1" si="0"/>
        <v>0.49128795265495673</v>
      </c>
      <c r="B23" s="336">
        <v>10</v>
      </c>
      <c r="C23" s="250">
        <f t="shared" si="1"/>
        <v>2</v>
      </c>
      <c r="D23" s="246" t="str">
        <f>VLOOKUP(I23,Уч!$C$2:$L$1101,2,FALSE)</f>
        <v>Манаев Егор</v>
      </c>
      <c r="E23" s="247">
        <f>VLOOKUP(I23,Уч!$C$2:$L$1101,3,FALSE)</f>
        <v>34410</v>
      </c>
      <c r="F23" s="248" t="str">
        <f>VLOOKUP(I23,Уч!$C$2:$L$1101,4,FALSE)</f>
        <v>кмс</v>
      </c>
      <c r="G23" s="249" t="str">
        <f>VLOOKUP(I23,Уч!$C$2:$L$1101,5,FALSE)</f>
        <v>Москва</v>
      </c>
      <c r="H23" s="331" t="str">
        <f>VLOOKUP(I23,Уч!$C$2:$L$1101,6,FALSE)</f>
        <v>СДЮСШОР 24</v>
      </c>
      <c r="I23" s="140">
        <v>214</v>
      </c>
      <c r="J23" s="332">
        <f>VLOOKUP(I23,Уч!$C$2:$L$1101,8,FALSE)</f>
        <v>0</v>
      </c>
      <c r="K23" s="333">
        <f t="shared" si="2"/>
        <v>11.69</v>
      </c>
      <c r="L23" s="333">
        <f t="shared" si="3"/>
        <v>12.78</v>
      </c>
      <c r="M23" s="333">
        <f t="shared" si="4"/>
        <v>11.88</v>
      </c>
      <c r="N23" s="333"/>
      <c r="O23" s="335" t="str">
        <f t="shared" si="5"/>
        <v>X</v>
      </c>
      <c r="P23" s="335" t="str">
        <f t="shared" si="6"/>
        <v>X</v>
      </c>
      <c r="Q23" s="335" t="str">
        <f t="shared" si="7"/>
        <v>X</v>
      </c>
      <c r="R23" s="251">
        <f t="shared" si="8"/>
        <v>12.78</v>
      </c>
      <c r="S23" s="356">
        <f>RANK(R23,R23:R153)</f>
        <v>2</v>
      </c>
      <c r="T23" s="259">
        <f t="shared" si="9"/>
        <v>2</v>
      </c>
      <c r="U23" s="260" t="str">
        <f>VLOOKUP(I23,Уч!$C$2:$L$1101,9,FALSE)</f>
        <v>Кузнецов В.Я.</v>
      </c>
      <c r="V23" s="49"/>
      <c r="W23" s="50">
        <v>1169</v>
      </c>
      <c r="X23" s="51">
        <v>1278</v>
      </c>
      <c r="Y23" s="50">
        <v>1188</v>
      </c>
      <c r="Z23" s="51"/>
      <c r="AA23" s="50"/>
      <c r="AB23" s="51"/>
      <c r="AC23" s="52">
        <f t="shared" si="10"/>
        <v>1278</v>
      </c>
      <c r="AD23" s="45"/>
      <c r="AE23" s="45"/>
      <c r="AF23" s="45"/>
    </row>
    <row r="24" spans="1:32" ht="15.75" x14ac:dyDescent="0.25">
      <c r="A24" s="48">
        <f t="shared" ca="1" si="0"/>
        <v>0.73658212488308505</v>
      </c>
      <c r="B24" s="336"/>
      <c r="C24" s="250">
        <f t="shared" si="1"/>
        <v>2</v>
      </c>
      <c r="D24" s="246" t="str">
        <f>VLOOKUP(I24,Уч!$C$2:$L$1101,2,FALSE)</f>
        <v>Трифонов Влад</v>
      </c>
      <c r="E24" s="247">
        <f>VLOOKUP(I24,Уч!$C$2:$L$1101,3,FALSE)</f>
        <v>34347</v>
      </c>
      <c r="F24" s="248" t="str">
        <f>VLOOKUP(I24,Уч!$C$2:$L$1101,4,FALSE)</f>
        <v>кмс</v>
      </c>
      <c r="G24" s="249" t="str">
        <f>VLOOKUP(I24,Уч!$C$2:$L$1101,5,FALSE)</f>
        <v>г.Москва</v>
      </c>
      <c r="H24" s="331" t="str">
        <f>VLOOKUP(I24,Уч!$C$2:$L$1101,6,FALSE)</f>
        <v>Ю.М.-Знаменские</v>
      </c>
      <c r="I24" s="140">
        <v>218</v>
      </c>
      <c r="J24" s="332">
        <f>VLOOKUP(I24,Уч!$C$2:$L$1101,8,FALSE)</f>
        <v>0</v>
      </c>
      <c r="K24" s="333" t="str">
        <f t="shared" si="2"/>
        <v>X</v>
      </c>
      <c r="L24" s="333" t="str">
        <f t="shared" si="3"/>
        <v>X</v>
      </c>
      <c r="M24" s="333" t="str">
        <f t="shared" si="4"/>
        <v>X</v>
      </c>
      <c r="N24" s="333"/>
      <c r="O24" s="335" t="str">
        <f t="shared" si="5"/>
        <v>X</v>
      </c>
      <c r="P24" s="335" t="str">
        <f t="shared" si="6"/>
        <v>X</v>
      </c>
      <c r="Q24" s="335" t="str">
        <f t="shared" si="7"/>
        <v>X</v>
      </c>
      <c r="R24" s="334">
        <f t="shared" si="8"/>
        <v>0</v>
      </c>
      <c r="S24" s="356">
        <f>RANK(R24,R24:R167)</f>
        <v>2</v>
      </c>
      <c r="T24" s="335" t="str">
        <f t="shared" si="9"/>
        <v>б/р</v>
      </c>
      <c r="U24" s="260" t="str">
        <f>VLOOKUP(I24,Уч!$C$2:$L$1101,9,FALSE)</f>
        <v>Казеев Е.М.,БахтинК.Г</v>
      </c>
      <c r="V24" s="49"/>
      <c r="W24" s="50"/>
      <c r="X24" s="51"/>
      <c r="Y24" s="50"/>
      <c r="Z24" s="51"/>
      <c r="AA24" s="50"/>
      <c r="AB24" s="51"/>
      <c r="AC24" s="52">
        <f t="shared" si="10"/>
        <v>0</v>
      </c>
      <c r="AD24" s="46"/>
      <c r="AE24" s="46"/>
      <c r="AF24" s="46"/>
    </row>
    <row r="25" spans="1:32" s="46" customFormat="1" ht="14.45" customHeight="1" x14ac:dyDescent="0.25">
      <c r="A25" s="48">
        <f t="shared" ca="1" si="0"/>
        <v>0.17339706068842198</v>
      </c>
      <c r="B25" s="336"/>
      <c r="C25" s="250" t="e">
        <f t="shared" si="1"/>
        <v>#VALUE!</v>
      </c>
      <c r="D25" s="246" t="str">
        <f>VLOOKUP(I25,Уч!$C$2:$L$1101,2,FALSE)</f>
        <v>Икаев Давид</v>
      </c>
      <c r="E25" s="247">
        <f>VLOOKUP(I25,Уч!$C$2:$L$1101,3,FALSE)</f>
        <v>35415</v>
      </c>
      <c r="F25" s="248" t="str">
        <f>VLOOKUP(I25,Уч!$C$2:$L$1101,4,FALSE)</f>
        <v>кмс</v>
      </c>
      <c r="G25" s="249" t="str">
        <f>VLOOKUP(I25,Уч!$C$2:$L$1101,5,FALSE)</f>
        <v>Москва</v>
      </c>
      <c r="H25" s="331" t="str">
        <f>VLOOKUP(I25,Уч!$C$2:$L$1101,6,FALSE)</f>
        <v>ЦСП по л/а</v>
      </c>
      <c r="I25" s="140">
        <v>210</v>
      </c>
      <c r="J25" s="332">
        <f>VLOOKUP(I25,Уч!$C$2:$L$1101,8,FALSE)</f>
        <v>0</v>
      </c>
      <c r="K25" s="335" t="str">
        <f t="shared" si="2"/>
        <v>X</v>
      </c>
      <c r="L25" s="335" t="str">
        <f t="shared" si="3"/>
        <v>X</v>
      </c>
      <c r="M25" s="335" t="str">
        <f t="shared" si="4"/>
        <v>X</v>
      </c>
      <c r="N25" s="335"/>
      <c r="O25" s="335" t="str">
        <f t="shared" si="5"/>
        <v>X</v>
      </c>
      <c r="P25" s="335" t="str">
        <f t="shared" si="6"/>
        <v>X</v>
      </c>
      <c r="Q25" s="335" t="str">
        <f t="shared" si="7"/>
        <v>X</v>
      </c>
      <c r="R25" s="251" t="s">
        <v>689</v>
      </c>
      <c r="S25" s="356" t="e">
        <f>RANK(R25,R25:R170)</f>
        <v>#VALUE!</v>
      </c>
      <c r="T25" s="335" t="e">
        <f t="shared" si="9"/>
        <v>#N/A</v>
      </c>
      <c r="U25" s="260" t="str">
        <f>VLOOKUP(I25,Уч!$C$2:$L$1101,9,FALSE)</f>
        <v>Цахилов И.Л.</v>
      </c>
      <c r="V25" s="49"/>
      <c r="W25" s="50"/>
      <c r="X25" s="51"/>
      <c r="Y25" s="50"/>
      <c r="Z25" s="51"/>
      <c r="AA25" s="50"/>
      <c r="AB25" s="51"/>
      <c r="AC25" s="52">
        <f t="shared" si="10"/>
        <v>0</v>
      </c>
    </row>
    <row r="26" spans="1:32" s="46" customFormat="1" ht="14.45" customHeight="1" x14ac:dyDescent="0.25">
      <c r="A26" s="48">
        <f t="shared" ca="1" si="0"/>
        <v>0.96365752762392398</v>
      </c>
      <c r="B26" s="336"/>
      <c r="C26" s="250" t="e">
        <f t="shared" si="1"/>
        <v>#VALUE!</v>
      </c>
      <c r="D26" s="246" t="str">
        <f>VLOOKUP(I26,Уч!$C$2:$L$1101,2,FALSE)</f>
        <v>Куприянов Егор</v>
      </c>
      <c r="E26" s="247">
        <f>VLOOKUP(I26,Уч!$C$2:$L$1101,3,FALSE)</f>
        <v>34719</v>
      </c>
      <c r="F26" s="248" t="str">
        <f>VLOOKUP(I26,Уч!$C$2:$L$1101,4,FALSE)</f>
        <v>кмс</v>
      </c>
      <c r="G26" s="249" t="str">
        <f>VLOOKUP(I26,Уч!$C$2:$L$1101,5,FALSE)</f>
        <v>Москва</v>
      </c>
      <c r="H26" s="331" t="str">
        <f>VLOOKUP(I26,Уч!$C$2:$L$1101,6,FALSE)</f>
        <v>СДЮСШОР 24</v>
      </c>
      <c r="I26" s="140">
        <v>212</v>
      </c>
      <c r="J26" s="332">
        <f>VLOOKUP(I26,Уч!$C$2:$L$1101,8,FALSE)</f>
        <v>0</v>
      </c>
      <c r="K26" s="335" t="str">
        <f t="shared" si="2"/>
        <v>X</v>
      </c>
      <c r="L26" s="335" t="str">
        <f t="shared" si="3"/>
        <v>X</v>
      </c>
      <c r="M26" s="335" t="str">
        <f t="shared" si="4"/>
        <v>X</v>
      </c>
      <c r="N26" s="335"/>
      <c r="O26" s="335" t="str">
        <f t="shared" si="5"/>
        <v>X</v>
      </c>
      <c r="P26" s="335" t="str">
        <f t="shared" si="6"/>
        <v>X</v>
      </c>
      <c r="Q26" s="335" t="str">
        <f t="shared" si="7"/>
        <v>X</v>
      </c>
      <c r="R26" s="251" t="s">
        <v>689</v>
      </c>
      <c r="S26" s="356" t="e">
        <f>RANK(R26,R26:R162)</f>
        <v>#VALUE!</v>
      </c>
      <c r="T26" s="335" t="e">
        <f t="shared" si="9"/>
        <v>#N/A</v>
      </c>
      <c r="U26" s="260" t="str">
        <f>VLOOKUP(I26,Уч!$C$2:$L$1101,9,FALSE)</f>
        <v>Кузнецов В.Я.</v>
      </c>
      <c r="V26" s="49"/>
      <c r="W26" s="50"/>
      <c r="X26" s="51"/>
      <c r="Y26" s="50"/>
      <c r="Z26" s="51"/>
      <c r="AA26" s="50"/>
      <c r="AB26" s="51"/>
      <c r="AC26" s="52">
        <f t="shared" si="10"/>
        <v>0</v>
      </c>
    </row>
    <row r="27" spans="1:32" s="46" customFormat="1" ht="14.45" customHeight="1" x14ac:dyDescent="0.25">
      <c r="A27" s="48">
        <f t="shared" ca="1" si="0"/>
        <v>0.63989895922536433</v>
      </c>
      <c r="B27" s="336"/>
      <c r="C27" s="250" t="e">
        <f t="shared" si="1"/>
        <v>#VALUE!</v>
      </c>
      <c r="D27" s="246" t="str">
        <f>VLOOKUP(I27,Уч!$C$2:$L$1101,2,FALSE)</f>
        <v>Афонин Максим</v>
      </c>
      <c r="E27" s="247" t="str">
        <f>VLOOKUP(I27,Уч!$C$2:$L$1101,3,FALSE)</f>
        <v>06.01.92</v>
      </c>
      <c r="F27" s="248" t="str">
        <f>VLOOKUP(I27,Уч!$C$2:$L$1101,4,FALSE)</f>
        <v>мс</v>
      </c>
      <c r="G27" s="249" t="str">
        <f>VLOOKUP(I27,Уч!$C$2:$L$1101,5,FALSE)</f>
        <v>Москва-Саха Якутия</v>
      </c>
      <c r="H27" s="331" t="str">
        <f>VLOOKUP(I27,Уч!$C$2:$L$1101,6,FALSE)</f>
        <v>ГБУ ЦСП ЛУЧ</v>
      </c>
      <c r="I27" s="140">
        <v>206</v>
      </c>
      <c r="J27" s="332">
        <f>VLOOKUP(I27,Уч!$C$2:$L$1101,8,FALSE)</f>
        <v>0</v>
      </c>
      <c r="K27" s="335" t="str">
        <f t="shared" si="2"/>
        <v>X</v>
      </c>
      <c r="L27" s="335" t="str">
        <f t="shared" si="3"/>
        <v>X</v>
      </c>
      <c r="M27" s="335" t="str">
        <f t="shared" si="4"/>
        <v>X</v>
      </c>
      <c r="N27" s="335"/>
      <c r="O27" s="335" t="str">
        <f t="shared" si="5"/>
        <v>X</v>
      </c>
      <c r="P27" s="335" t="str">
        <f t="shared" si="6"/>
        <v>X</v>
      </c>
      <c r="Q27" s="335" t="str">
        <f t="shared" si="7"/>
        <v>X</v>
      </c>
      <c r="R27" s="251" t="s">
        <v>689</v>
      </c>
      <c r="S27" s="356" t="e">
        <f>RANK(R27,R27:R164)</f>
        <v>#VALUE!</v>
      </c>
      <c r="T27" s="335" t="e">
        <f t="shared" si="9"/>
        <v>#N/A</v>
      </c>
      <c r="U27" s="260" t="str">
        <f>VLOOKUP(I27,Уч!$C$2:$L$1101,9,FALSE)</f>
        <v>ЗТР Колодко НА</v>
      </c>
      <c r="V27" s="49"/>
      <c r="W27" s="50"/>
      <c r="X27" s="51"/>
      <c r="Y27" s="50"/>
      <c r="Z27" s="51"/>
      <c r="AA27" s="50"/>
      <c r="AB27" s="51"/>
      <c r="AC27" s="52">
        <f t="shared" si="10"/>
        <v>0</v>
      </c>
      <c r="AD27" s="15"/>
      <c r="AE27" s="15"/>
      <c r="AF27" s="15"/>
    </row>
    <row r="28" spans="1:32" s="46" customFormat="1" ht="14.45" customHeight="1" x14ac:dyDescent="0.25">
      <c r="A28" s="48">
        <f t="shared" ca="1" si="0"/>
        <v>0.29455735875279554</v>
      </c>
      <c r="B28" s="336" t="s">
        <v>673</v>
      </c>
      <c r="C28" s="250">
        <f t="shared" si="1"/>
        <v>1</v>
      </c>
      <c r="D28" s="246" t="str">
        <f>VLOOKUP(I28,Уч!$C$2:$L$1101,2,FALSE)</f>
        <v>Сидоров Максим</v>
      </c>
      <c r="E28" s="247">
        <f>VLOOKUP(I28,Уч!$C$2:$L$1101,3,FALSE)</f>
        <v>31576</v>
      </c>
      <c r="F28" s="248" t="str">
        <f>VLOOKUP(I28,Уч!$C$2:$L$1101,4,FALSE)</f>
        <v>мсмк</v>
      </c>
      <c r="G28" s="249" t="str">
        <f>VLOOKUP(I28,Уч!$C$2:$L$1101,5,FALSE)</f>
        <v>Московская</v>
      </c>
      <c r="H28" s="358">
        <f>VLOOKUP(I28,Уч!$C$2:$L$1101,6,FALSE)</f>
        <v>0</v>
      </c>
      <c r="I28" s="140">
        <v>217</v>
      </c>
      <c r="J28" s="359" t="str">
        <f>VLOOKUP(I28,Уч!$C$2:$L$1101,8,FALSE)</f>
        <v>в/к</v>
      </c>
      <c r="K28" s="333" t="str">
        <f t="shared" si="2"/>
        <v>X</v>
      </c>
      <c r="L28" s="333" t="str">
        <f t="shared" si="3"/>
        <v>X</v>
      </c>
      <c r="M28" s="333">
        <f t="shared" si="4"/>
        <v>19.88</v>
      </c>
      <c r="N28" s="333"/>
      <c r="O28" s="335" t="str">
        <f t="shared" si="5"/>
        <v>X</v>
      </c>
      <c r="P28" s="335" t="str">
        <f t="shared" si="6"/>
        <v>X</v>
      </c>
      <c r="Q28" s="335" t="str">
        <f t="shared" si="7"/>
        <v>X</v>
      </c>
      <c r="R28" s="251">
        <f>MAX(W28,X28,Z28,Y28,AA28,AB28)/100</f>
        <v>19.88</v>
      </c>
      <c r="S28" s="356">
        <f>RANK(R28,R28:R164)</f>
        <v>1</v>
      </c>
      <c r="T28" s="333" t="str">
        <f t="shared" si="9"/>
        <v>мс</v>
      </c>
      <c r="U28" s="260" t="str">
        <f>VLOOKUP(I28,Уч!$C$2:$L$1101,9,FALSE)</f>
        <v>Сафонов В.Г.,
Мирошин Г.М.</v>
      </c>
      <c r="V28" s="49"/>
      <c r="W28" s="50"/>
      <c r="X28" s="51"/>
      <c r="Y28" s="50">
        <v>1988</v>
      </c>
      <c r="Z28" s="51"/>
      <c r="AA28" s="50"/>
      <c r="AB28" s="51"/>
      <c r="AC28" s="52">
        <f t="shared" si="10"/>
        <v>1988</v>
      </c>
    </row>
    <row r="29" spans="1:32" s="46" customFormat="1" ht="14.45" customHeight="1" x14ac:dyDescent="0.25">
      <c r="A29" s="48">
        <f t="shared" ca="1" si="0"/>
        <v>0.21103268845715117</v>
      </c>
      <c r="B29" s="336" t="s">
        <v>673</v>
      </c>
      <c r="C29" s="250" t="e">
        <f t="shared" si="1"/>
        <v>#VALUE!</v>
      </c>
      <c r="D29" s="246" t="str">
        <f>VLOOKUP(I29,Уч!$C$2:$L$1101,2,FALSE)</f>
        <v>Буланов Александр</v>
      </c>
      <c r="E29" s="247">
        <f>VLOOKUP(I29,Уч!$C$2:$L$1101,3,FALSE)</f>
        <v>32868</v>
      </c>
      <c r="F29" s="248" t="str">
        <f>VLOOKUP(I29,Уч!$C$2:$L$1101,4,FALSE)</f>
        <v>мс</v>
      </c>
      <c r="G29" s="249" t="str">
        <f>VLOOKUP(I29,Уч!$C$2:$L$1101,5,FALSE)</f>
        <v>Московская-СПб</v>
      </c>
      <c r="H29" s="358">
        <f>VLOOKUP(I29,Уч!$C$2:$L$1101,6,FALSE)</f>
        <v>0</v>
      </c>
      <c r="I29" s="140">
        <v>208</v>
      </c>
      <c r="J29" s="359" t="str">
        <f>VLOOKUP(I29,Уч!$C$2:$L$1101,8,FALSE)</f>
        <v>в/к</v>
      </c>
      <c r="K29" s="335" t="str">
        <f t="shared" si="2"/>
        <v>X</v>
      </c>
      <c r="L29" s="335" t="str">
        <f t="shared" si="3"/>
        <v>X</v>
      </c>
      <c r="M29" s="335" t="str">
        <f t="shared" si="4"/>
        <v>X</v>
      </c>
      <c r="N29" s="335"/>
      <c r="O29" s="335" t="str">
        <f t="shared" si="5"/>
        <v>X</v>
      </c>
      <c r="P29" s="335" t="str">
        <f t="shared" si="6"/>
        <v>X</v>
      </c>
      <c r="Q29" s="335" t="str">
        <f t="shared" si="7"/>
        <v>X</v>
      </c>
      <c r="R29" s="251" t="s">
        <v>689</v>
      </c>
      <c r="S29" s="356" t="e">
        <f>RANK(R29,R29:R160)</f>
        <v>#VALUE!</v>
      </c>
      <c r="T29" s="335" t="e">
        <f t="shared" si="9"/>
        <v>#N/A</v>
      </c>
      <c r="U29" s="260" t="str">
        <f>VLOOKUP(I29,Уч!$C$2:$L$1101,9,FALSE)</f>
        <v>Сафонов В.Г.</v>
      </c>
      <c r="V29" s="49"/>
      <c r="W29" s="50"/>
      <c r="X29" s="51"/>
      <c r="Y29" s="50"/>
      <c r="Z29" s="51"/>
      <c r="AA29" s="50"/>
      <c r="AB29" s="51"/>
      <c r="AC29" s="52">
        <f t="shared" si="10"/>
        <v>0</v>
      </c>
    </row>
    <row r="30" spans="1:32" s="46" customFormat="1" ht="14.45" customHeight="1" x14ac:dyDescent="0.25">
      <c r="A30" s="48">
        <f t="shared" ref="A30:A31" ca="1" si="11">RAND()</f>
        <v>0.1463458851027819</v>
      </c>
      <c r="B30" s="336">
        <v>17</v>
      </c>
      <c r="C30" s="250">
        <f t="shared" ref="C30:C31" si="12">S30</f>
        <v>1</v>
      </c>
      <c r="D30" s="337" t="e">
        <f>VLOOKUP(I30,Уч!$C$2:$L$1101,2,FALSE)</f>
        <v>#N/A</v>
      </c>
      <c r="E30" s="338" t="e">
        <f>VLOOKUP(I30,Уч!$C$2:$L$1101,3,FALSE)</f>
        <v>#N/A</v>
      </c>
      <c r="F30" s="339" t="e">
        <f>VLOOKUP(I30,Уч!$C$2:$L$1101,4,FALSE)</f>
        <v>#N/A</v>
      </c>
      <c r="G30" s="340" t="e">
        <f>VLOOKUP(I30,Уч!$C$2:$L$1101,5,FALSE)</f>
        <v>#N/A</v>
      </c>
      <c r="H30" s="340"/>
      <c r="I30" s="332"/>
      <c r="J30" s="332"/>
      <c r="K30" s="341" t="str">
        <f t="shared" ref="K30:K31" si="13">IF(W30=0,"X",W30/100)</f>
        <v>X</v>
      </c>
      <c r="L30" s="341" t="str">
        <f t="shared" ref="L30:L31" si="14">IF(X30=0,"X",X30/100)</f>
        <v>X</v>
      </c>
      <c r="M30" s="341" t="str">
        <f t="shared" ref="M30:M31" si="15">IF(Y30=0,"X",Y30/100)</f>
        <v>X</v>
      </c>
      <c r="N30" s="341"/>
      <c r="O30" s="341" t="str">
        <f t="shared" ref="O30:O31" si="16">IF(Z30=0,"X",Z30/100)</f>
        <v>X</v>
      </c>
      <c r="P30" s="341" t="str">
        <f t="shared" ref="P30:P31" si="17">IF(AA30=0,"X",AA30/100)</f>
        <v>X</v>
      </c>
      <c r="Q30" s="341" t="str">
        <f t="shared" ref="Q30:Q31" si="18">IF(AB30=0,"X",AB30/100)</f>
        <v>X</v>
      </c>
      <c r="R30" s="342">
        <f t="shared" ref="R30:R31" si="19">MAX(W30,X30,Z30,Y30,AA30,AB30)/100</f>
        <v>0</v>
      </c>
      <c r="S30" s="343">
        <f>RANK(R30,R30:R175)</f>
        <v>1</v>
      </c>
      <c r="T30" s="341" t="str">
        <f t="shared" ref="T30:T31" si="20">LOOKUP(R30,$AE$1:$AE$13,$AD$1:$AD$13)</f>
        <v>б/р</v>
      </c>
      <c r="U30" s="344" t="e">
        <f>VLOOKUP(I30,Уч!$C$2:$L$1101,9,FALSE)</f>
        <v>#N/A</v>
      </c>
      <c r="V30" s="49"/>
      <c r="W30" s="50"/>
      <c r="X30" s="51"/>
      <c r="Y30" s="50"/>
      <c r="Z30" s="51"/>
      <c r="AA30" s="50"/>
      <c r="AB30" s="51"/>
      <c r="AC30" s="52">
        <f t="shared" ref="AC30:AC31" si="21">MAX(W30,X30,Z30,Y30,AA30,AB30)</f>
        <v>0</v>
      </c>
    </row>
    <row r="31" spans="1:32" s="46" customFormat="1" ht="14.45" customHeight="1" x14ac:dyDescent="0.25">
      <c r="A31" s="48">
        <f t="shared" ca="1" si="11"/>
        <v>0.58635240969968638</v>
      </c>
      <c r="B31" s="345">
        <v>18</v>
      </c>
      <c r="C31" s="346">
        <f t="shared" si="12"/>
        <v>1</v>
      </c>
      <c r="D31" s="347" t="e">
        <f>VLOOKUP(I31,Уч!$C$2:$L$1101,2,FALSE)</f>
        <v>#N/A</v>
      </c>
      <c r="E31" s="348" t="e">
        <f>VLOOKUP(I31,Уч!$C$2:$L$1101,3,FALSE)</f>
        <v>#N/A</v>
      </c>
      <c r="F31" s="349" t="e">
        <f>VLOOKUP(I31,Уч!$C$2:$L$1101,4,FALSE)</f>
        <v>#N/A</v>
      </c>
      <c r="G31" s="350" t="e">
        <f>VLOOKUP(I31,Уч!$C$2:$L$1101,5,FALSE)</f>
        <v>#N/A</v>
      </c>
      <c r="H31" s="350"/>
      <c r="I31" s="351"/>
      <c r="J31" s="351"/>
      <c r="K31" s="352" t="str">
        <f t="shared" si="13"/>
        <v>X</v>
      </c>
      <c r="L31" s="352" t="str">
        <f t="shared" si="14"/>
        <v>X</v>
      </c>
      <c r="M31" s="352" t="str">
        <f t="shared" si="15"/>
        <v>X</v>
      </c>
      <c r="N31" s="352"/>
      <c r="O31" s="352" t="str">
        <f t="shared" si="16"/>
        <v>X</v>
      </c>
      <c r="P31" s="352" t="str">
        <f t="shared" si="17"/>
        <v>X</v>
      </c>
      <c r="Q31" s="352" t="str">
        <f t="shared" si="18"/>
        <v>X</v>
      </c>
      <c r="R31" s="353">
        <f t="shared" si="19"/>
        <v>0</v>
      </c>
      <c r="S31" s="354">
        <f>RANK(R31,R31:R177)</f>
        <v>1</v>
      </c>
      <c r="T31" s="352" t="str">
        <f t="shared" si="20"/>
        <v>б/р</v>
      </c>
      <c r="U31" s="355" t="e">
        <f>VLOOKUP(I31,Уч!$C$2:$L$1101,9,FALSE)</f>
        <v>#N/A</v>
      </c>
      <c r="V31" s="49"/>
      <c r="W31" s="50"/>
      <c r="X31" s="51"/>
      <c r="Y31" s="50"/>
      <c r="Z31" s="51"/>
      <c r="AA31" s="50"/>
      <c r="AB31" s="51"/>
      <c r="AC31" s="52">
        <f t="shared" si="21"/>
        <v>0</v>
      </c>
    </row>
    <row r="32" spans="1:32" s="46" customFormat="1" ht="15.75" x14ac:dyDescent="0.3">
      <c r="D32" s="45"/>
      <c r="E32" s="45"/>
      <c r="G32" s="45"/>
      <c r="H32" s="45"/>
      <c r="I32" s="45"/>
      <c r="J32" s="45"/>
      <c r="K32" s="45"/>
      <c r="L32" s="45"/>
      <c r="M32" s="45"/>
      <c r="S32" s="57"/>
      <c r="T32" s="57"/>
      <c r="U32" s="57"/>
      <c r="V32" s="58"/>
      <c r="W32" s="59"/>
      <c r="X32" s="58"/>
      <c r="Y32" s="58"/>
      <c r="Z32" s="45"/>
      <c r="AA32" s="59"/>
      <c r="AB32" s="60"/>
    </row>
    <row r="33" spans="3:28" s="46" customFormat="1" ht="15.75" x14ac:dyDescent="0.3">
      <c r="D33" s="46" t="s">
        <v>50</v>
      </c>
      <c r="E33" s="45"/>
      <c r="G33" s="45"/>
      <c r="H33" s="45"/>
      <c r="I33" s="45"/>
      <c r="J33" s="45"/>
      <c r="K33" s="45"/>
      <c r="L33" s="45"/>
      <c r="M33" s="45"/>
      <c r="S33" s="57"/>
      <c r="T33" s="57"/>
      <c r="U33" s="57"/>
      <c r="V33" s="58"/>
      <c r="W33" s="59"/>
      <c r="X33" s="58"/>
      <c r="Y33" s="58"/>
      <c r="Z33" s="45"/>
      <c r="AA33" s="59"/>
      <c r="AB33" s="60"/>
    </row>
    <row r="34" spans="3:28" s="46" customFormat="1" ht="15.75" x14ac:dyDescent="0.3">
      <c r="C34" s="46" t="s">
        <v>50</v>
      </c>
      <c r="E34" s="45"/>
      <c r="G34" s="45"/>
      <c r="H34" s="45"/>
      <c r="I34" s="45"/>
      <c r="J34" s="45"/>
      <c r="K34" s="45"/>
      <c r="L34" s="45"/>
      <c r="M34" s="45"/>
      <c r="S34" s="57"/>
      <c r="T34" s="57"/>
      <c r="U34" s="57"/>
      <c r="V34" s="58"/>
      <c r="W34" s="59"/>
      <c r="X34" s="58"/>
      <c r="Y34" s="58"/>
      <c r="Z34" s="45"/>
      <c r="AA34" s="59"/>
      <c r="AB34" s="60"/>
    </row>
    <row r="35" spans="3:28" s="46" customFormat="1" ht="15.75" x14ac:dyDescent="0.3">
      <c r="D35" s="46" t="s">
        <v>34</v>
      </c>
      <c r="E35" s="45"/>
      <c r="G35" s="45"/>
      <c r="H35" s="45"/>
      <c r="I35" s="45"/>
      <c r="J35" s="45"/>
      <c r="K35" s="45"/>
      <c r="L35" s="45"/>
      <c r="M35" s="45"/>
      <c r="S35" s="57"/>
      <c r="T35" s="57"/>
      <c r="U35" s="57"/>
      <c r="V35" s="58"/>
      <c r="W35" s="59"/>
      <c r="X35" s="58"/>
      <c r="Y35" s="58"/>
      <c r="Z35" s="45"/>
      <c r="AA35" s="59"/>
      <c r="AB35" s="60"/>
    </row>
    <row r="36" spans="3:28" s="46" customFormat="1" ht="15.75" x14ac:dyDescent="0.3">
      <c r="C36" s="46" t="s">
        <v>34</v>
      </c>
      <c r="D36" s="45"/>
      <c r="E36" s="45"/>
      <c r="G36" s="45"/>
      <c r="H36" s="45"/>
      <c r="I36" s="45"/>
      <c r="J36" s="45"/>
      <c r="K36" s="45"/>
      <c r="L36" s="45"/>
      <c r="M36" s="45"/>
      <c r="S36" s="57"/>
      <c r="T36" s="57"/>
      <c r="U36" s="57"/>
      <c r="V36" s="58"/>
      <c r="W36" s="59"/>
      <c r="X36" s="58"/>
      <c r="Y36" s="58"/>
      <c r="Z36" s="45"/>
      <c r="AA36" s="59"/>
      <c r="AB36" s="60"/>
    </row>
    <row r="37" spans="3:28" s="46" customFormat="1" ht="15.75" x14ac:dyDescent="0.3">
      <c r="C37" s="46" t="s">
        <v>50</v>
      </c>
      <c r="D37" s="45"/>
      <c r="E37" s="45"/>
      <c r="G37" s="45"/>
      <c r="H37" s="45"/>
      <c r="I37" s="45"/>
      <c r="J37" s="45"/>
      <c r="K37" s="45"/>
      <c r="L37" s="45"/>
      <c r="M37" s="45"/>
      <c r="S37" s="57"/>
      <c r="T37" s="57"/>
      <c r="U37" s="57"/>
      <c r="V37" s="58"/>
      <c r="W37" s="59"/>
      <c r="X37" s="58"/>
      <c r="Y37" s="58"/>
      <c r="Z37" s="45"/>
      <c r="AA37" s="59"/>
      <c r="AB37" s="60"/>
    </row>
    <row r="38" spans="3:28" s="46" customFormat="1" ht="15.75" x14ac:dyDescent="0.3">
      <c r="D38" s="45"/>
      <c r="E38" s="45"/>
      <c r="G38" s="45"/>
      <c r="H38" s="45"/>
      <c r="I38" s="45"/>
      <c r="J38" s="45"/>
      <c r="K38" s="45"/>
      <c r="L38" s="45"/>
      <c r="M38" s="45"/>
      <c r="S38" s="57"/>
      <c r="T38" s="57"/>
      <c r="U38" s="57"/>
      <c r="V38" s="58"/>
      <c r="W38" s="59"/>
      <c r="X38" s="58"/>
      <c r="Y38" s="58"/>
      <c r="Z38" s="45"/>
      <c r="AA38" s="59"/>
      <c r="AB38" s="60"/>
    </row>
    <row r="39" spans="3:28" s="46" customFormat="1" ht="15.75" x14ac:dyDescent="0.3">
      <c r="C39" s="46" t="s">
        <v>34</v>
      </c>
      <c r="D39" s="45"/>
      <c r="E39" s="45"/>
      <c r="G39" s="45"/>
      <c r="H39" s="45"/>
      <c r="I39" s="45"/>
      <c r="J39" s="45"/>
      <c r="K39" s="45"/>
      <c r="L39" s="45"/>
      <c r="M39" s="45"/>
      <c r="S39" s="57"/>
      <c r="T39" s="57"/>
      <c r="U39" s="57"/>
      <c r="V39" s="58"/>
      <c r="W39" s="59"/>
      <c r="X39" s="58"/>
      <c r="Y39" s="58"/>
      <c r="Z39" s="45"/>
      <c r="AA39" s="59"/>
      <c r="AB39" s="60"/>
    </row>
  </sheetData>
  <sortState ref="A14:AF29">
    <sortCondition ref="B14:B29"/>
  </sortState>
  <mergeCells count="1">
    <mergeCell ref="K8:L8"/>
  </mergeCells>
  <printOptions horizontalCentered="1"/>
  <pageMargins left="0.39370078740157483" right="0.39370078740157483" top="0.59055118110236227" bottom="0.59055118110236227" header="0.39370078740157483" footer="0.39370078740157483"/>
  <pageSetup paperSize="9" scale="91" orientation="landscape" horizontalDpi="4294967293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 filterMode="1">
    <tabColor indexed="34"/>
  </sheetPr>
  <dimension ref="A1:L442"/>
  <sheetViews>
    <sheetView workbookViewId="0">
      <selection activeCell="M1" sqref="M1"/>
    </sheetView>
  </sheetViews>
  <sheetFormatPr defaultColWidth="34.140625" defaultRowHeight="12.75" x14ac:dyDescent="0.3"/>
  <cols>
    <col min="1" max="2" width="5.5703125" style="12" customWidth="1"/>
    <col min="3" max="3" width="5" style="12" bestFit="1" customWidth="1"/>
    <col min="4" max="4" width="22.42578125" style="12" bestFit="1" customWidth="1"/>
    <col min="5" max="5" width="13.7109375" style="12" bestFit="1" customWidth="1"/>
    <col min="6" max="6" width="8.140625" style="12" bestFit="1" customWidth="1"/>
    <col min="7" max="7" width="8.140625" style="12" customWidth="1"/>
    <col min="8" max="8" width="24.42578125" style="12" bestFit="1" customWidth="1"/>
    <col min="9" max="9" width="27" style="12" hidden="1" customWidth="1"/>
    <col min="10" max="10" width="4.42578125" style="12" bestFit="1" customWidth="1"/>
    <col min="11" max="11" width="57.85546875" style="12" bestFit="1" customWidth="1"/>
    <col min="12" max="12" width="14.5703125" style="5" bestFit="1" customWidth="1"/>
    <col min="13" max="16384" width="34.140625" style="12"/>
  </cols>
  <sheetData>
    <row r="1" spans="1:12" x14ac:dyDescent="0.3">
      <c r="C1" s="131" t="s">
        <v>5</v>
      </c>
      <c r="D1" s="131" t="s">
        <v>3</v>
      </c>
      <c r="E1" s="131" t="s">
        <v>4</v>
      </c>
      <c r="F1" s="131" t="s">
        <v>1</v>
      </c>
      <c r="G1" s="131"/>
      <c r="H1" s="131" t="s">
        <v>6</v>
      </c>
      <c r="I1" s="131"/>
      <c r="J1" s="13"/>
      <c r="K1" s="131" t="s">
        <v>2</v>
      </c>
      <c r="L1" s="131" t="s">
        <v>617</v>
      </c>
    </row>
    <row r="2" spans="1:12" s="14" customFormat="1" ht="15" hidden="1" customHeight="1" x14ac:dyDescent="0.3">
      <c r="A2" s="12">
        <v>1</v>
      </c>
      <c r="B2" s="12">
        <v>1</v>
      </c>
      <c r="C2" s="133">
        <v>520</v>
      </c>
      <c r="D2" s="141" t="s">
        <v>347</v>
      </c>
      <c r="E2" s="142">
        <v>35322</v>
      </c>
      <c r="F2" s="103" t="s">
        <v>95</v>
      </c>
      <c r="G2" s="144" t="s">
        <v>84</v>
      </c>
      <c r="H2" s="145" t="s">
        <v>42</v>
      </c>
      <c r="I2" s="165"/>
      <c r="J2" s="148"/>
      <c r="K2" s="141" t="s">
        <v>345</v>
      </c>
      <c r="L2" s="140">
        <v>800</v>
      </c>
    </row>
    <row r="3" spans="1:12" s="14" customFormat="1" ht="15.75" hidden="1" x14ac:dyDescent="0.3">
      <c r="A3" s="12">
        <v>1</v>
      </c>
      <c r="B3" s="12">
        <v>1</v>
      </c>
      <c r="C3" s="133">
        <v>82</v>
      </c>
      <c r="D3" s="155" t="s">
        <v>200</v>
      </c>
      <c r="E3" s="153">
        <v>34891</v>
      </c>
      <c r="F3" s="103" t="s">
        <v>95</v>
      </c>
      <c r="G3" s="144" t="s">
        <v>84</v>
      </c>
      <c r="H3" s="145" t="s">
        <v>38</v>
      </c>
      <c r="I3"/>
      <c r="J3"/>
      <c r="K3" s="154" t="s">
        <v>112</v>
      </c>
      <c r="L3" s="140">
        <v>200</v>
      </c>
    </row>
    <row r="4" spans="1:12" s="14" customFormat="1" ht="15.75" hidden="1" x14ac:dyDescent="0.3">
      <c r="A4" s="12">
        <v>3</v>
      </c>
      <c r="B4" s="12">
        <v>6</v>
      </c>
      <c r="C4" s="133">
        <v>71</v>
      </c>
      <c r="D4" s="111" t="s">
        <v>489</v>
      </c>
      <c r="E4" s="102">
        <v>34712</v>
      </c>
      <c r="F4" s="103" t="s">
        <v>95</v>
      </c>
      <c r="G4" s="168" t="s">
        <v>84</v>
      </c>
      <c r="H4" s="169" t="s">
        <v>139</v>
      </c>
      <c r="I4" s="146"/>
      <c r="J4"/>
      <c r="K4" s="151" t="s">
        <v>144</v>
      </c>
      <c r="L4" s="140">
        <v>60</v>
      </c>
    </row>
    <row r="5" spans="1:12" s="14" customFormat="1" ht="14.25" hidden="1" x14ac:dyDescent="0.2">
      <c r="A5" s="12">
        <v>1</v>
      </c>
      <c r="B5" s="12">
        <v>2</v>
      </c>
      <c r="C5" s="133">
        <v>88</v>
      </c>
      <c r="D5" s="141" t="s">
        <v>387</v>
      </c>
      <c r="E5" s="142">
        <v>35603</v>
      </c>
      <c r="F5" s="103" t="s">
        <v>95</v>
      </c>
      <c r="G5" s="144" t="s">
        <v>84</v>
      </c>
      <c r="H5" s="145" t="s">
        <v>127</v>
      </c>
      <c r="I5" s="146" t="s">
        <v>128</v>
      </c>
      <c r="J5" s="148"/>
      <c r="K5" s="147" t="s">
        <v>131</v>
      </c>
      <c r="L5" s="140">
        <v>200</v>
      </c>
    </row>
    <row r="6" spans="1:12" s="14" customFormat="1" ht="15.75" hidden="1" x14ac:dyDescent="0.3">
      <c r="A6" s="12">
        <v>1</v>
      </c>
      <c r="B6" s="12">
        <v>7</v>
      </c>
      <c r="C6" s="133">
        <v>72</v>
      </c>
      <c r="D6" s="155" t="s">
        <v>260</v>
      </c>
      <c r="E6" s="153">
        <v>34631</v>
      </c>
      <c r="F6" s="103" t="s">
        <v>95</v>
      </c>
      <c r="G6" s="144" t="s">
        <v>84</v>
      </c>
      <c r="H6" s="145" t="s">
        <v>119</v>
      </c>
      <c r="I6"/>
      <c r="J6" s="2"/>
      <c r="K6" s="154" t="s">
        <v>261</v>
      </c>
      <c r="L6" s="140">
        <v>60</v>
      </c>
    </row>
    <row r="7" spans="1:12" s="14" customFormat="1" ht="15.75" hidden="1" x14ac:dyDescent="0.3">
      <c r="A7" s="12">
        <v>1</v>
      </c>
      <c r="B7" s="12">
        <v>3</v>
      </c>
      <c r="C7" s="133">
        <v>80</v>
      </c>
      <c r="D7" s="141" t="s">
        <v>90</v>
      </c>
      <c r="E7" s="142">
        <v>34787</v>
      </c>
      <c r="F7" s="103" t="s">
        <v>95</v>
      </c>
      <c r="G7" s="144" t="s">
        <v>84</v>
      </c>
      <c r="H7" s="145" t="s">
        <v>42</v>
      </c>
      <c r="I7" s="165"/>
      <c r="J7"/>
      <c r="K7" s="141" t="s">
        <v>87</v>
      </c>
      <c r="L7" s="140">
        <v>200</v>
      </c>
    </row>
    <row r="8" spans="1:12" s="14" customFormat="1" ht="15.75" hidden="1" x14ac:dyDescent="0.3">
      <c r="A8" s="12">
        <v>1</v>
      </c>
      <c r="B8" s="12">
        <v>1</v>
      </c>
      <c r="C8" s="133">
        <v>147</v>
      </c>
      <c r="D8" s="155" t="s">
        <v>255</v>
      </c>
      <c r="E8" s="153">
        <v>34903</v>
      </c>
      <c r="F8" s="103" t="s">
        <v>95</v>
      </c>
      <c r="G8" s="144" t="s">
        <v>84</v>
      </c>
      <c r="H8" s="145" t="s">
        <v>118</v>
      </c>
      <c r="I8"/>
      <c r="J8"/>
      <c r="K8" s="154" t="s">
        <v>256</v>
      </c>
      <c r="L8" s="140">
        <v>400</v>
      </c>
    </row>
    <row r="9" spans="1:12" s="14" customFormat="1" ht="15.75" hidden="1" customHeight="1" x14ac:dyDescent="0.3">
      <c r="A9" s="12"/>
      <c r="B9" s="12"/>
      <c r="C9" s="133">
        <v>73</v>
      </c>
      <c r="D9" s="111" t="s">
        <v>420</v>
      </c>
      <c r="E9" s="102">
        <v>32410</v>
      </c>
      <c r="F9" s="152" t="s">
        <v>51</v>
      </c>
      <c r="G9" s="168" t="s">
        <v>84</v>
      </c>
      <c r="H9" s="169" t="s">
        <v>138</v>
      </c>
      <c r="I9" s="146"/>
      <c r="J9"/>
      <c r="K9" s="151" t="s">
        <v>421</v>
      </c>
      <c r="L9" s="202" t="s">
        <v>113</v>
      </c>
    </row>
    <row r="10" spans="1:12" s="14" customFormat="1" ht="15" hidden="1" customHeight="1" x14ac:dyDescent="0.3">
      <c r="A10" s="12">
        <v>4</v>
      </c>
      <c r="B10" s="12">
        <v>5</v>
      </c>
      <c r="C10" s="133">
        <v>73</v>
      </c>
      <c r="D10" s="111" t="s">
        <v>420</v>
      </c>
      <c r="E10" s="102">
        <v>32410</v>
      </c>
      <c r="F10" s="152" t="s">
        <v>51</v>
      </c>
      <c r="G10" s="168" t="s">
        <v>84</v>
      </c>
      <c r="H10" s="169" t="s">
        <v>138</v>
      </c>
      <c r="I10" s="146"/>
      <c r="J10"/>
      <c r="K10" s="151" t="s">
        <v>421</v>
      </c>
      <c r="L10" s="140">
        <v>60</v>
      </c>
    </row>
    <row r="11" spans="1:12" s="14" customFormat="1" ht="15" hidden="1" customHeight="1" x14ac:dyDescent="0.3">
      <c r="A11" s="12">
        <v>1</v>
      </c>
      <c r="B11" s="12">
        <v>2</v>
      </c>
      <c r="C11" s="133">
        <v>9</v>
      </c>
      <c r="D11" s="111" t="s">
        <v>439</v>
      </c>
      <c r="E11" s="102">
        <v>32241</v>
      </c>
      <c r="F11" s="152" t="s">
        <v>52</v>
      </c>
      <c r="G11" s="168" t="s">
        <v>84</v>
      </c>
      <c r="H11" s="169" t="s">
        <v>136</v>
      </c>
      <c r="I11" s="146"/>
      <c r="J11"/>
      <c r="K11" s="151" t="s">
        <v>440</v>
      </c>
      <c r="L11" s="172">
        <v>3000</v>
      </c>
    </row>
    <row r="12" spans="1:12" s="14" customFormat="1" ht="15" hidden="1" customHeight="1" x14ac:dyDescent="0.3">
      <c r="A12" s="12"/>
      <c r="B12" s="12"/>
      <c r="C12" s="133">
        <v>1</v>
      </c>
      <c r="D12" s="113" t="s">
        <v>253</v>
      </c>
      <c r="E12" s="115">
        <v>32403</v>
      </c>
      <c r="F12" s="152" t="s">
        <v>52</v>
      </c>
      <c r="G12" s="136" t="s">
        <v>84</v>
      </c>
      <c r="H12" s="145" t="s">
        <v>651</v>
      </c>
      <c r="I12" s="180"/>
      <c r="J12"/>
      <c r="K12" s="182" t="s">
        <v>649</v>
      </c>
      <c r="L12" s="199">
        <v>1500</v>
      </c>
    </row>
    <row r="13" spans="1:12" s="14" customFormat="1" ht="14.25" hidden="1" customHeight="1" x14ac:dyDescent="0.2">
      <c r="A13" s="12">
        <v>1</v>
      </c>
      <c r="B13" s="12">
        <v>4</v>
      </c>
      <c r="C13" s="133">
        <v>160</v>
      </c>
      <c r="D13" s="141" t="s">
        <v>383</v>
      </c>
      <c r="E13" s="142">
        <v>34419</v>
      </c>
      <c r="F13" s="103" t="s">
        <v>95</v>
      </c>
      <c r="G13" s="144" t="s">
        <v>84</v>
      </c>
      <c r="H13" s="145" t="s">
        <v>127</v>
      </c>
      <c r="I13" s="146" t="s">
        <v>128</v>
      </c>
      <c r="J13" s="148"/>
      <c r="K13" s="147" t="s">
        <v>134</v>
      </c>
      <c r="L13" s="140">
        <v>200</v>
      </c>
    </row>
    <row r="14" spans="1:12" s="14" customFormat="1" ht="14.25" hidden="1" customHeight="1" x14ac:dyDescent="0.25">
      <c r="A14" s="12">
        <v>1</v>
      </c>
      <c r="B14" s="12">
        <v>2</v>
      </c>
      <c r="C14" s="185">
        <v>192</v>
      </c>
      <c r="D14" s="186" t="s">
        <v>625</v>
      </c>
      <c r="E14" s="187">
        <v>33888</v>
      </c>
      <c r="F14" s="103" t="s">
        <v>95</v>
      </c>
      <c r="G14" s="188" t="s">
        <v>84</v>
      </c>
      <c r="H14" s="189" t="s">
        <v>623</v>
      </c>
      <c r="I14" s="190"/>
      <c r="J14" s="190"/>
      <c r="K14" s="191" t="s">
        <v>626</v>
      </c>
      <c r="L14" s="192">
        <v>400</v>
      </c>
    </row>
    <row r="15" spans="1:12" s="14" customFormat="1" ht="14.25" hidden="1" customHeight="1" x14ac:dyDescent="0.2">
      <c r="A15" s="12">
        <v>1</v>
      </c>
      <c r="B15" s="12">
        <v>5</v>
      </c>
      <c r="C15" s="133">
        <v>140</v>
      </c>
      <c r="D15" s="141" t="s">
        <v>367</v>
      </c>
      <c r="E15" s="142">
        <v>31865</v>
      </c>
      <c r="F15" s="143" t="s">
        <v>53</v>
      </c>
      <c r="G15" s="144" t="s">
        <v>84</v>
      </c>
      <c r="H15" s="145" t="s">
        <v>127</v>
      </c>
      <c r="I15" s="146" t="s">
        <v>128</v>
      </c>
      <c r="J15" s="148"/>
      <c r="K15" s="147" t="s">
        <v>133</v>
      </c>
      <c r="L15" s="140">
        <v>200</v>
      </c>
    </row>
    <row r="16" spans="1:12" ht="15.75" hidden="1" customHeight="1" x14ac:dyDescent="0.2">
      <c r="A16" s="12">
        <v>1</v>
      </c>
      <c r="B16" s="12">
        <v>8</v>
      </c>
      <c r="C16" s="133">
        <v>74</v>
      </c>
      <c r="D16" s="110" t="s">
        <v>360</v>
      </c>
      <c r="E16" s="124">
        <v>34440</v>
      </c>
      <c r="F16" s="143" t="s">
        <v>53</v>
      </c>
      <c r="G16" s="144" t="s">
        <v>84</v>
      </c>
      <c r="H16" s="167" t="s">
        <v>127</v>
      </c>
      <c r="I16" s="104" t="s">
        <v>128</v>
      </c>
      <c r="J16" s="148"/>
      <c r="K16" s="109" t="s">
        <v>133</v>
      </c>
      <c r="L16" s="140">
        <v>60</v>
      </c>
    </row>
    <row r="17" spans="1:12" ht="15.75" hidden="1" customHeight="1" x14ac:dyDescent="0.2">
      <c r="A17" s="12">
        <v>1</v>
      </c>
      <c r="B17" s="12">
        <v>6</v>
      </c>
      <c r="C17" s="133">
        <v>85</v>
      </c>
      <c r="D17" s="141" t="s">
        <v>361</v>
      </c>
      <c r="E17" s="142">
        <v>34715</v>
      </c>
      <c r="F17" s="143" t="s">
        <v>53</v>
      </c>
      <c r="G17" s="144" t="s">
        <v>84</v>
      </c>
      <c r="H17" s="145" t="s">
        <v>127</v>
      </c>
      <c r="I17" s="146" t="s">
        <v>128</v>
      </c>
      <c r="J17" s="148"/>
      <c r="K17" s="147" t="s">
        <v>133</v>
      </c>
      <c r="L17" s="140">
        <v>200</v>
      </c>
    </row>
    <row r="18" spans="1:12" ht="15.75" hidden="1" customHeight="1" x14ac:dyDescent="0.3">
      <c r="A18" s="12">
        <v>1</v>
      </c>
      <c r="B18" s="12">
        <v>3</v>
      </c>
      <c r="C18" s="133">
        <v>158</v>
      </c>
      <c r="D18" s="141" t="s">
        <v>340</v>
      </c>
      <c r="E18" s="142">
        <v>34519</v>
      </c>
      <c r="F18" s="143" t="s">
        <v>53</v>
      </c>
      <c r="G18" s="144" t="s">
        <v>84</v>
      </c>
      <c r="H18" s="145" t="s">
        <v>42</v>
      </c>
      <c r="I18" s="165"/>
      <c r="J18"/>
      <c r="K18" s="141" t="s">
        <v>341</v>
      </c>
      <c r="L18" s="140">
        <v>400</v>
      </c>
    </row>
    <row r="19" spans="1:12" ht="15.75" hidden="1" x14ac:dyDescent="0.3">
      <c r="A19" s="12">
        <v>3</v>
      </c>
      <c r="B19" s="12">
        <v>10</v>
      </c>
      <c r="C19" s="133">
        <v>2</v>
      </c>
      <c r="D19" s="111" t="s">
        <v>559</v>
      </c>
      <c r="E19" s="102">
        <v>31065</v>
      </c>
      <c r="F19" s="143" t="s">
        <v>53</v>
      </c>
      <c r="G19" s="168" t="s">
        <v>560</v>
      </c>
      <c r="H19" s="169"/>
      <c r="I19" s="146"/>
      <c r="J19" s="184" t="s">
        <v>81</v>
      </c>
      <c r="K19" s="151" t="s">
        <v>561</v>
      </c>
      <c r="L19" s="199">
        <v>1500</v>
      </c>
    </row>
    <row r="20" spans="1:12" ht="14.25" hidden="1" x14ac:dyDescent="0.2">
      <c r="A20" s="12">
        <v>1</v>
      </c>
      <c r="B20" s="12">
        <v>2</v>
      </c>
      <c r="C20" s="133">
        <v>519</v>
      </c>
      <c r="D20" s="141" t="s">
        <v>398</v>
      </c>
      <c r="E20" s="142">
        <v>35872</v>
      </c>
      <c r="F20" s="103" t="s">
        <v>95</v>
      </c>
      <c r="G20" s="144" t="s">
        <v>84</v>
      </c>
      <c r="H20" s="145" t="s">
        <v>127</v>
      </c>
      <c r="I20" s="146" t="s">
        <v>128</v>
      </c>
      <c r="J20" s="148"/>
      <c r="K20" s="147" t="s">
        <v>397</v>
      </c>
      <c r="L20" s="140">
        <v>800</v>
      </c>
    </row>
    <row r="21" spans="1:12" ht="15.75" hidden="1" customHeight="1" x14ac:dyDescent="0.3">
      <c r="A21" s="12">
        <v>1</v>
      </c>
      <c r="B21" s="12">
        <v>3</v>
      </c>
      <c r="C21" s="133">
        <v>258</v>
      </c>
      <c r="D21" s="111" t="s">
        <v>445</v>
      </c>
      <c r="E21" s="102">
        <v>34137</v>
      </c>
      <c r="F21" s="143" t="s">
        <v>53</v>
      </c>
      <c r="G21" s="168" t="s">
        <v>84</v>
      </c>
      <c r="H21" s="169" t="s">
        <v>136</v>
      </c>
      <c r="I21" s="146"/>
      <c r="J21"/>
      <c r="K21" s="151" t="s">
        <v>446</v>
      </c>
      <c r="L21" s="172">
        <v>3000</v>
      </c>
    </row>
    <row r="22" spans="1:12" ht="15.75" customHeight="1" x14ac:dyDescent="0.2">
      <c r="A22" s="12">
        <v>3</v>
      </c>
      <c r="B22" s="12">
        <v>6</v>
      </c>
      <c r="C22" s="133">
        <v>3</v>
      </c>
      <c r="D22" s="219" t="s">
        <v>613</v>
      </c>
      <c r="E22" s="220">
        <v>30184</v>
      </c>
      <c r="F22" s="152" t="s">
        <v>52</v>
      </c>
      <c r="G22" s="221" t="s">
        <v>79</v>
      </c>
      <c r="H22" s="222" t="s">
        <v>136</v>
      </c>
      <c r="I22" s="223"/>
      <c r="J22" s="225" t="s">
        <v>81</v>
      </c>
      <c r="K22" s="224" t="s">
        <v>156</v>
      </c>
      <c r="L22" s="199">
        <v>1500</v>
      </c>
    </row>
    <row r="23" spans="1:12" ht="15.75" hidden="1" x14ac:dyDescent="0.3">
      <c r="C23" s="133"/>
      <c r="D23" s="297" t="s">
        <v>569</v>
      </c>
      <c r="E23" s="298">
        <v>33810</v>
      </c>
      <c r="F23" s="152" t="s">
        <v>51</v>
      </c>
      <c r="G23" s="299" t="s">
        <v>570</v>
      </c>
      <c r="H23" s="300" t="s">
        <v>136</v>
      </c>
      <c r="I23" s="146"/>
      <c r="J23" s="301" t="s">
        <v>81</v>
      </c>
      <c r="K23" s="176" t="s">
        <v>571</v>
      </c>
      <c r="L23" s="302" t="s">
        <v>110</v>
      </c>
    </row>
    <row r="24" spans="1:12" s="290" customFormat="1" ht="15.75" hidden="1" x14ac:dyDescent="0.3">
      <c r="C24" s="156">
        <v>577</v>
      </c>
      <c r="D24" s="157" t="s">
        <v>228</v>
      </c>
      <c r="E24" s="158">
        <v>35065</v>
      </c>
      <c r="F24" s="143" t="s">
        <v>53</v>
      </c>
      <c r="G24" s="159" t="s">
        <v>103</v>
      </c>
      <c r="H24" s="163" t="s">
        <v>38</v>
      </c>
      <c r="I24" s="160"/>
      <c r="J24" s="160"/>
      <c r="K24" s="161" t="s">
        <v>229</v>
      </c>
      <c r="L24" s="175" t="s">
        <v>110</v>
      </c>
    </row>
    <row r="25" spans="1:12" ht="15.75" hidden="1" x14ac:dyDescent="0.3">
      <c r="A25" s="12">
        <v>1</v>
      </c>
      <c r="B25" s="12">
        <v>4</v>
      </c>
      <c r="C25" s="133">
        <v>134</v>
      </c>
      <c r="D25" s="113" t="s">
        <v>509</v>
      </c>
      <c r="E25" s="115">
        <v>34040</v>
      </c>
      <c r="F25" s="143" t="s">
        <v>53</v>
      </c>
      <c r="G25" s="114" t="s">
        <v>510</v>
      </c>
      <c r="H25" s="150" t="s">
        <v>655</v>
      </c>
      <c r="I25" s="180"/>
      <c r="J25"/>
      <c r="K25" s="182" t="s">
        <v>619</v>
      </c>
      <c r="L25" s="140">
        <v>400</v>
      </c>
    </row>
    <row r="26" spans="1:12" ht="15.75" hidden="1" x14ac:dyDescent="0.3">
      <c r="C26" s="133">
        <v>55</v>
      </c>
      <c r="D26" s="111" t="s">
        <v>457</v>
      </c>
      <c r="E26" s="102">
        <v>33720</v>
      </c>
      <c r="F26" s="152" t="s">
        <v>52</v>
      </c>
      <c r="G26" s="168" t="s">
        <v>84</v>
      </c>
      <c r="H26" s="169" t="s">
        <v>132</v>
      </c>
      <c r="I26" s="146"/>
      <c r="J26"/>
      <c r="K26" s="151" t="s">
        <v>458</v>
      </c>
      <c r="L26" s="202" t="s">
        <v>89</v>
      </c>
    </row>
    <row r="27" spans="1:12" ht="14.25" hidden="1" x14ac:dyDescent="0.2">
      <c r="A27" s="12">
        <v>2</v>
      </c>
      <c r="B27" s="12">
        <v>1</v>
      </c>
      <c r="C27" s="133">
        <v>125</v>
      </c>
      <c r="D27" s="141" t="s">
        <v>382</v>
      </c>
      <c r="E27" s="142">
        <v>35039</v>
      </c>
      <c r="F27" s="103" t="s">
        <v>95</v>
      </c>
      <c r="G27" s="102" t="s">
        <v>84</v>
      </c>
      <c r="H27" s="145" t="s">
        <v>127</v>
      </c>
      <c r="I27" s="146" t="s">
        <v>128</v>
      </c>
      <c r="J27" s="148"/>
      <c r="K27" s="147" t="s">
        <v>134</v>
      </c>
      <c r="L27" s="140">
        <v>200</v>
      </c>
    </row>
    <row r="28" spans="1:12" ht="15.75" hidden="1" x14ac:dyDescent="0.3">
      <c r="A28" s="12">
        <v>3</v>
      </c>
      <c r="B28" s="12">
        <v>7</v>
      </c>
      <c r="C28" s="205">
        <v>75</v>
      </c>
      <c r="D28" s="206" t="s">
        <v>190</v>
      </c>
      <c r="E28" s="207">
        <v>35566</v>
      </c>
      <c r="F28" s="103" t="s">
        <v>95</v>
      </c>
      <c r="G28" s="144" t="s">
        <v>84</v>
      </c>
      <c r="H28" s="145" t="s">
        <v>38</v>
      </c>
      <c r="I28" s="208"/>
      <c r="J28" s="208"/>
      <c r="K28" s="209" t="s">
        <v>191</v>
      </c>
      <c r="L28" s="210">
        <v>60</v>
      </c>
    </row>
    <row r="29" spans="1:12" ht="15.75" hidden="1" customHeight="1" x14ac:dyDescent="0.3">
      <c r="B29" s="12">
        <v>1</v>
      </c>
      <c r="C29" s="133">
        <v>285</v>
      </c>
      <c r="D29" s="155" t="s">
        <v>227</v>
      </c>
      <c r="E29" s="153">
        <v>35524</v>
      </c>
      <c r="F29" s="103" t="s">
        <v>95</v>
      </c>
      <c r="G29" s="144" t="s">
        <v>103</v>
      </c>
      <c r="H29" s="145" t="s">
        <v>38</v>
      </c>
      <c r="I29"/>
      <c r="J29"/>
      <c r="K29" s="154" t="s">
        <v>107</v>
      </c>
      <c r="L29" s="202" t="s">
        <v>126</v>
      </c>
    </row>
    <row r="30" spans="1:12" ht="15.75" hidden="1" x14ac:dyDescent="0.3">
      <c r="B30" s="12">
        <v>2</v>
      </c>
      <c r="C30" s="133">
        <v>284</v>
      </c>
      <c r="D30" s="155" t="s">
        <v>226</v>
      </c>
      <c r="E30" s="153">
        <v>35177</v>
      </c>
      <c r="F30" s="143" t="s">
        <v>53</v>
      </c>
      <c r="G30" s="144" t="s">
        <v>103</v>
      </c>
      <c r="H30" s="145" t="s">
        <v>106</v>
      </c>
      <c r="I30"/>
      <c r="J30"/>
      <c r="K30" s="154" t="s">
        <v>104</v>
      </c>
      <c r="L30" s="202" t="s">
        <v>126</v>
      </c>
    </row>
    <row r="31" spans="1:12" ht="15.75" hidden="1" customHeight="1" x14ac:dyDescent="0.3">
      <c r="A31" s="12">
        <v>2</v>
      </c>
      <c r="B31" s="12">
        <v>2</v>
      </c>
      <c r="C31" s="133">
        <v>42</v>
      </c>
      <c r="D31" s="141" t="s">
        <v>350</v>
      </c>
      <c r="E31" s="142">
        <v>34067</v>
      </c>
      <c r="F31" s="103" t="s">
        <v>95</v>
      </c>
      <c r="G31" s="144" t="s">
        <v>84</v>
      </c>
      <c r="H31" s="145" t="s">
        <v>42</v>
      </c>
      <c r="I31" s="165"/>
      <c r="J31"/>
      <c r="K31" s="141" t="s">
        <v>345</v>
      </c>
      <c r="L31" s="140">
        <v>200</v>
      </c>
    </row>
    <row r="32" spans="1:12" ht="15.75" hidden="1" customHeight="1" x14ac:dyDescent="0.2">
      <c r="A32" s="14">
        <v>1</v>
      </c>
      <c r="B32" s="14">
        <v>5</v>
      </c>
      <c r="C32" s="133">
        <v>122</v>
      </c>
      <c r="D32" s="141" t="s">
        <v>164</v>
      </c>
      <c r="E32" s="142">
        <v>31665</v>
      </c>
      <c r="F32" s="103" t="s">
        <v>95</v>
      </c>
      <c r="G32" s="144" t="s">
        <v>84</v>
      </c>
      <c r="H32" s="145" t="s">
        <v>96</v>
      </c>
      <c r="I32" s="146"/>
      <c r="J32" s="148"/>
      <c r="K32" s="147" t="s">
        <v>97</v>
      </c>
      <c r="L32" s="140">
        <v>400</v>
      </c>
    </row>
    <row r="33" spans="1:12" ht="15.75" hidden="1" x14ac:dyDescent="0.3">
      <c r="A33" s="12">
        <v>2</v>
      </c>
      <c r="B33" s="12">
        <v>3</v>
      </c>
      <c r="C33" s="133">
        <v>142</v>
      </c>
      <c r="D33" s="155" t="s">
        <v>272</v>
      </c>
      <c r="E33" s="153">
        <v>32620</v>
      </c>
      <c r="F33" s="143" t="s">
        <v>53</v>
      </c>
      <c r="G33" s="144" t="s">
        <v>84</v>
      </c>
      <c r="H33" s="145" t="s">
        <v>119</v>
      </c>
      <c r="I33"/>
      <c r="J33" s="214"/>
      <c r="K33" s="154" t="s">
        <v>273</v>
      </c>
      <c r="L33" s="140">
        <v>200</v>
      </c>
    </row>
    <row r="34" spans="1:12" ht="15.75" hidden="1" x14ac:dyDescent="0.3">
      <c r="A34" s="12">
        <v>1</v>
      </c>
      <c r="B34" s="12">
        <v>3</v>
      </c>
      <c r="C34" s="133">
        <v>41</v>
      </c>
      <c r="D34" s="141" t="s">
        <v>336</v>
      </c>
      <c r="E34" s="142">
        <v>34788</v>
      </c>
      <c r="F34" s="143" t="s">
        <v>53</v>
      </c>
      <c r="G34" s="144" t="s">
        <v>84</v>
      </c>
      <c r="H34" s="145" t="s">
        <v>42</v>
      </c>
      <c r="I34" s="165"/>
      <c r="J34"/>
      <c r="K34" s="141" t="s">
        <v>337</v>
      </c>
      <c r="L34" s="197" t="s">
        <v>141</v>
      </c>
    </row>
    <row r="35" spans="1:12" ht="15.75" hidden="1" x14ac:dyDescent="0.3">
      <c r="C35" s="133">
        <v>206</v>
      </c>
      <c r="D35" s="113" t="s">
        <v>530</v>
      </c>
      <c r="E35" s="103" t="s">
        <v>531</v>
      </c>
      <c r="F35" s="152" t="s">
        <v>52</v>
      </c>
      <c r="G35" s="114" t="s">
        <v>532</v>
      </c>
      <c r="H35" s="150" t="s">
        <v>147</v>
      </c>
      <c r="I35" s="180"/>
      <c r="J35"/>
      <c r="K35" s="181" t="s">
        <v>533</v>
      </c>
      <c r="L35" s="204" t="s">
        <v>117</v>
      </c>
    </row>
    <row r="36" spans="1:12" ht="15.75" hidden="1" x14ac:dyDescent="0.3">
      <c r="A36" s="12">
        <v>2</v>
      </c>
      <c r="B36" s="12">
        <v>4</v>
      </c>
      <c r="C36" s="133">
        <v>149</v>
      </c>
      <c r="D36" s="113" t="s">
        <v>503</v>
      </c>
      <c r="E36" s="115">
        <v>31772</v>
      </c>
      <c r="F36" s="152" t="s">
        <v>52</v>
      </c>
      <c r="G36" s="168" t="s">
        <v>674</v>
      </c>
      <c r="H36" s="145" t="s">
        <v>147</v>
      </c>
      <c r="I36" s="180"/>
      <c r="J36"/>
      <c r="K36" s="182" t="s">
        <v>505</v>
      </c>
      <c r="L36" s="140">
        <v>200</v>
      </c>
    </row>
    <row r="37" spans="1:12" ht="15.75" hidden="1" x14ac:dyDescent="0.3">
      <c r="A37" s="12">
        <v>1</v>
      </c>
      <c r="B37" s="12">
        <v>6</v>
      </c>
      <c r="C37" s="133">
        <v>163</v>
      </c>
      <c r="D37" s="111" t="s">
        <v>470</v>
      </c>
      <c r="E37" s="102">
        <v>35600</v>
      </c>
      <c r="F37" s="143" t="s">
        <v>53</v>
      </c>
      <c r="G37" s="168" t="s">
        <v>84</v>
      </c>
      <c r="H37" s="169" t="s">
        <v>139</v>
      </c>
      <c r="I37" s="146"/>
      <c r="J37"/>
      <c r="K37" s="151" t="s">
        <v>140</v>
      </c>
      <c r="L37" s="140">
        <v>400</v>
      </c>
    </row>
    <row r="38" spans="1:12" ht="15.75" hidden="1" customHeight="1" x14ac:dyDescent="0.3">
      <c r="A38" s="12">
        <v>2</v>
      </c>
      <c r="B38" s="12">
        <v>5</v>
      </c>
      <c r="C38" s="133">
        <v>100</v>
      </c>
      <c r="D38" s="113" t="s">
        <v>495</v>
      </c>
      <c r="E38" s="115">
        <v>33286</v>
      </c>
      <c r="F38" s="152" t="s">
        <v>52</v>
      </c>
      <c r="G38" s="144" t="s">
        <v>84</v>
      </c>
      <c r="H38" s="150" t="s">
        <v>147</v>
      </c>
      <c r="I38" s="180"/>
      <c r="J38"/>
      <c r="K38" s="181" t="s">
        <v>496</v>
      </c>
      <c r="L38" s="140">
        <v>200</v>
      </c>
    </row>
    <row r="39" spans="1:12" ht="15.75" hidden="1" customHeight="1" x14ac:dyDescent="0.3">
      <c r="A39" s="12">
        <v>2</v>
      </c>
      <c r="B39" s="12">
        <v>1</v>
      </c>
      <c r="C39" s="133">
        <v>174</v>
      </c>
      <c r="D39" s="155" t="s">
        <v>212</v>
      </c>
      <c r="E39" s="153">
        <v>35039</v>
      </c>
      <c r="F39" s="103" t="s">
        <v>95</v>
      </c>
      <c r="G39" s="144" t="s">
        <v>103</v>
      </c>
      <c r="H39" s="145" t="s">
        <v>38</v>
      </c>
      <c r="I39"/>
      <c r="J39"/>
      <c r="K39" s="154" t="s">
        <v>107</v>
      </c>
      <c r="L39" s="140">
        <v>400</v>
      </c>
    </row>
    <row r="40" spans="1:12" ht="15.75" hidden="1" x14ac:dyDescent="0.3">
      <c r="A40" s="12">
        <v>2</v>
      </c>
      <c r="B40" s="12">
        <v>6</v>
      </c>
      <c r="C40" s="133">
        <v>198</v>
      </c>
      <c r="D40" s="155" t="s">
        <v>214</v>
      </c>
      <c r="E40" s="153">
        <v>33278</v>
      </c>
      <c r="F40" s="143" t="s">
        <v>53</v>
      </c>
      <c r="G40" s="144" t="s">
        <v>84</v>
      </c>
      <c r="H40" s="145" t="s">
        <v>38</v>
      </c>
      <c r="I40"/>
      <c r="J40"/>
      <c r="K40" s="154" t="s">
        <v>107</v>
      </c>
      <c r="L40" s="140">
        <v>200</v>
      </c>
    </row>
    <row r="41" spans="1:12" ht="15.75" hidden="1" x14ac:dyDescent="0.3">
      <c r="C41" s="133">
        <v>250</v>
      </c>
      <c r="D41" s="155" t="s">
        <v>296</v>
      </c>
      <c r="E41" s="153">
        <v>34733</v>
      </c>
      <c r="F41" s="143" t="s">
        <v>53</v>
      </c>
      <c r="G41" s="144" t="s">
        <v>84</v>
      </c>
      <c r="H41" s="145" t="s">
        <v>119</v>
      </c>
      <c r="I41"/>
      <c r="J41" s="2"/>
      <c r="K41" s="154" t="s">
        <v>261</v>
      </c>
      <c r="L41" s="172" t="s">
        <v>113</v>
      </c>
    </row>
    <row r="42" spans="1:12" ht="15.75" hidden="1" x14ac:dyDescent="0.3">
      <c r="A42" s="12">
        <v>1</v>
      </c>
      <c r="B42" s="12">
        <v>4</v>
      </c>
      <c r="C42" s="133">
        <v>282</v>
      </c>
      <c r="D42" s="111" t="s">
        <v>443</v>
      </c>
      <c r="E42" s="102">
        <v>31520</v>
      </c>
      <c r="F42" s="152" t="s">
        <v>52</v>
      </c>
      <c r="G42" s="168" t="s">
        <v>84</v>
      </c>
      <c r="H42" s="169" t="s">
        <v>136</v>
      </c>
      <c r="I42" s="146"/>
      <c r="J42"/>
      <c r="K42" s="151" t="s">
        <v>444</v>
      </c>
      <c r="L42" s="172">
        <v>3000</v>
      </c>
    </row>
    <row r="43" spans="1:12" ht="15.75" hidden="1" x14ac:dyDescent="0.3">
      <c r="C43" s="133">
        <v>207</v>
      </c>
      <c r="D43" s="111" t="s">
        <v>466</v>
      </c>
      <c r="E43" s="102">
        <v>32833</v>
      </c>
      <c r="F43" s="143" t="s">
        <v>53</v>
      </c>
      <c r="G43" s="168" t="s">
        <v>84</v>
      </c>
      <c r="H43" s="169" t="s">
        <v>139</v>
      </c>
      <c r="I43" s="146"/>
      <c r="J43"/>
      <c r="K43" s="151" t="s">
        <v>467</v>
      </c>
      <c r="L43" s="204" t="s">
        <v>117</v>
      </c>
    </row>
    <row r="44" spans="1:12" ht="14.25" hidden="1" x14ac:dyDescent="0.2">
      <c r="A44" s="12">
        <v>3</v>
      </c>
      <c r="B44" s="12">
        <v>1</v>
      </c>
      <c r="C44" s="133">
        <v>116</v>
      </c>
      <c r="D44" s="110" t="s">
        <v>389</v>
      </c>
      <c r="E44" s="124">
        <v>34929</v>
      </c>
      <c r="F44" s="103" t="s">
        <v>95</v>
      </c>
      <c r="G44" s="144" t="s">
        <v>84</v>
      </c>
      <c r="H44" s="167" t="s">
        <v>127</v>
      </c>
      <c r="I44" s="104" t="s">
        <v>128</v>
      </c>
      <c r="J44" s="148"/>
      <c r="K44" s="109" t="s">
        <v>131</v>
      </c>
      <c r="L44" s="140">
        <v>200</v>
      </c>
    </row>
    <row r="45" spans="1:12" ht="15.75" hidden="1" x14ac:dyDescent="0.3">
      <c r="C45" s="133">
        <v>251</v>
      </c>
      <c r="D45" s="155" t="s">
        <v>297</v>
      </c>
      <c r="E45" s="153">
        <v>33558</v>
      </c>
      <c r="F45" s="152" t="s">
        <v>52</v>
      </c>
      <c r="G45" s="144" t="s">
        <v>84</v>
      </c>
      <c r="H45" s="145" t="s">
        <v>119</v>
      </c>
      <c r="I45"/>
      <c r="J45" s="2"/>
      <c r="K45" s="154" t="s">
        <v>298</v>
      </c>
      <c r="L45" s="172" t="s">
        <v>113</v>
      </c>
    </row>
    <row r="46" spans="1:12" ht="15.75" hidden="1" x14ac:dyDescent="0.3">
      <c r="C46" s="133">
        <v>230</v>
      </c>
      <c r="D46" s="155" t="s">
        <v>230</v>
      </c>
      <c r="E46" s="153">
        <v>35065</v>
      </c>
      <c r="F46" s="143" t="s">
        <v>53</v>
      </c>
      <c r="G46" s="144" t="s">
        <v>84</v>
      </c>
      <c r="H46" s="145" t="s">
        <v>38</v>
      </c>
      <c r="I46"/>
      <c r="J46"/>
      <c r="K46" s="154" t="s">
        <v>231</v>
      </c>
      <c r="L46" s="172" t="s">
        <v>110</v>
      </c>
    </row>
    <row r="47" spans="1:12" ht="14.25" hidden="1" x14ac:dyDescent="0.2">
      <c r="A47" s="12">
        <v>3</v>
      </c>
      <c r="B47" s="12">
        <v>2</v>
      </c>
      <c r="C47" s="133">
        <v>67</v>
      </c>
      <c r="D47" s="141" t="s">
        <v>386</v>
      </c>
      <c r="E47" s="142">
        <v>35733</v>
      </c>
      <c r="F47" s="143" t="s">
        <v>53</v>
      </c>
      <c r="G47" s="144" t="s">
        <v>84</v>
      </c>
      <c r="H47" s="145" t="s">
        <v>127</v>
      </c>
      <c r="I47" s="146" t="s">
        <v>128</v>
      </c>
      <c r="J47" s="148"/>
      <c r="K47" s="147" t="s">
        <v>131</v>
      </c>
      <c r="L47" s="140">
        <v>200</v>
      </c>
    </row>
    <row r="48" spans="1:12" ht="15.75" hidden="1" x14ac:dyDescent="0.3">
      <c r="A48" s="12">
        <v>3</v>
      </c>
      <c r="B48" s="12">
        <v>3</v>
      </c>
      <c r="C48" s="133">
        <v>41</v>
      </c>
      <c r="D48" s="141" t="s">
        <v>336</v>
      </c>
      <c r="E48" s="142">
        <v>34788</v>
      </c>
      <c r="F48" s="143" t="s">
        <v>53</v>
      </c>
      <c r="G48" s="102" t="s">
        <v>84</v>
      </c>
      <c r="H48" s="145" t="s">
        <v>42</v>
      </c>
      <c r="I48" s="165"/>
      <c r="J48"/>
      <c r="K48" s="141" t="s">
        <v>337</v>
      </c>
      <c r="L48" s="140">
        <v>200</v>
      </c>
    </row>
    <row r="49" spans="1:12" ht="15.75" hidden="1" x14ac:dyDescent="0.3">
      <c r="A49" s="12">
        <v>3</v>
      </c>
      <c r="B49" s="12">
        <v>4</v>
      </c>
      <c r="C49" s="133">
        <v>77</v>
      </c>
      <c r="D49" s="155" t="s">
        <v>201</v>
      </c>
      <c r="E49" s="153">
        <v>33701</v>
      </c>
      <c r="F49" s="152" t="s">
        <v>52</v>
      </c>
      <c r="G49" s="102" t="s">
        <v>84</v>
      </c>
      <c r="H49" s="145" t="s">
        <v>38</v>
      </c>
      <c r="I49"/>
      <c r="J49"/>
      <c r="K49" s="154" t="s">
        <v>202</v>
      </c>
      <c r="L49" s="140">
        <v>200</v>
      </c>
    </row>
    <row r="50" spans="1:12" ht="15.75" hidden="1" x14ac:dyDescent="0.3">
      <c r="C50" s="133">
        <v>231</v>
      </c>
      <c r="D50" s="155" t="s">
        <v>292</v>
      </c>
      <c r="E50" s="153">
        <v>33885</v>
      </c>
      <c r="F50" s="152" t="s">
        <v>52</v>
      </c>
      <c r="G50" s="144" t="s">
        <v>84</v>
      </c>
      <c r="H50" s="145" t="s">
        <v>119</v>
      </c>
      <c r="I50"/>
      <c r="J50" s="214"/>
      <c r="K50" s="154" t="s">
        <v>289</v>
      </c>
      <c r="L50" s="172" t="s">
        <v>110</v>
      </c>
    </row>
    <row r="51" spans="1:12" ht="15.75" hidden="1" customHeight="1" x14ac:dyDescent="0.3">
      <c r="A51" s="12">
        <v>2</v>
      </c>
      <c r="B51" s="12">
        <v>3</v>
      </c>
      <c r="C51" s="133">
        <v>76</v>
      </c>
      <c r="D51" s="206" t="s">
        <v>198</v>
      </c>
      <c r="E51" s="207">
        <v>35685</v>
      </c>
      <c r="F51" s="103" t="s">
        <v>95</v>
      </c>
      <c r="G51" s="144" t="s">
        <v>84</v>
      </c>
      <c r="H51" s="145" t="s">
        <v>38</v>
      </c>
      <c r="I51" s="208"/>
      <c r="J51" s="208"/>
      <c r="K51" s="209" t="s">
        <v>199</v>
      </c>
      <c r="L51" s="210">
        <v>60</v>
      </c>
    </row>
    <row r="52" spans="1:12" ht="15.75" hidden="1" customHeight="1" x14ac:dyDescent="0.2">
      <c r="C52" s="133">
        <v>208</v>
      </c>
      <c r="D52" s="141" t="s">
        <v>605</v>
      </c>
      <c r="E52" s="142">
        <v>32868</v>
      </c>
      <c r="F52" s="152" t="s">
        <v>52</v>
      </c>
      <c r="G52" s="144" t="s">
        <v>633</v>
      </c>
      <c r="H52" s="145"/>
      <c r="I52" s="146"/>
      <c r="J52" s="148" t="s">
        <v>81</v>
      </c>
      <c r="K52" s="147" t="s">
        <v>606</v>
      </c>
      <c r="L52" s="199" t="s">
        <v>117</v>
      </c>
    </row>
    <row r="53" spans="1:12" ht="15.75" hidden="1" x14ac:dyDescent="0.3">
      <c r="C53" s="133">
        <v>260</v>
      </c>
      <c r="D53" s="155" t="s">
        <v>303</v>
      </c>
      <c r="E53" s="153">
        <v>27857</v>
      </c>
      <c r="F53" s="152" t="s">
        <v>51</v>
      </c>
      <c r="G53" s="144" t="s">
        <v>84</v>
      </c>
      <c r="H53" s="145" t="s">
        <v>119</v>
      </c>
      <c r="I53"/>
      <c r="J53" s="2"/>
      <c r="K53" s="154" t="s">
        <v>304</v>
      </c>
      <c r="L53" s="172" t="s">
        <v>115</v>
      </c>
    </row>
    <row r="54" spans="1:12" ht="15" hidden="1" x14ac:dyDescent="0.25">
      <c r="A54" s="12">
        <v>1</v>
      </c>
      <c r="B54" s="12">
        <v>3</v>
      </c>
      <c r="C54" s="185">
        <v>36</v>
      </c>
      <c r="D54" s="186" t="s">
        <v>643</v>
      </c>
      <c r="E54" s="187">
        <v>33651</v>
      </c>
      <c r="F54" s="103" t="s">
        <v>95</v>
      </c>
      <c r="G54" s="188" t="s">
        <v>84</v>
      </c>
      <c r="H54" s="189" t="s">
        <v>623</v>
      </c>
      <c r="I54" s="190"/>
      <c r="J54" s="148"/>
      <c r="K54" s="191" t="s">
        <v>644</v>
      </c>
      <c r="L54" s="192">
        <v>800</v>
      </c>
    </row>
    <row r="55" spans="1:12" ht="15.75" hidden="1" x14ac:dyDescent="0.3">
      <c r="A55" s="12">
        <v>2</v>
      </c>
      <c r="B55" s="12">
        <v>3</v>
      </c>
      <c r="C55" s="133">
        <v>4</v>
      </c>
      <c r="D55" s="155" t="s">
        <v>281</v>
      </c>
      <c r="E55" s="153">
        <v>31286</v>
      </c>
      <c r="F55" s="152" t="s">
        <v>52</v>
      </c>
      <c r="G55" s="144" t="s">
        <v>84</v>
      </c>
      <c r="H55" s="145" t="s">
        <v>119</v>
      </c>
      <c r="I55"/>
      <c r="J55" s="215"/>
      <c r="K55" s="154" t="s">
        <v>282</v>
      </c>
      <c r="L55" s="199">
        <v>1500</v>
      </c>
    </row>
    <row r="56" spans="1:12" ht="14.25" hidden="1" x14ac:dyDescent="0.2">
      <c r="A56" s="12">
        <v>1</v>
      </c>
      <c r="B56" s="12">
        <v>4</v>
      </c>
      <c r="C56" s="133">
        <v>296</v>
      </c>
      <c r="D56" s="110" t="s">
        <v>364</v>
      </c>
      <c r="E56" s="124">
        <v>35018</v>
      </c>
      <c r="F56" s="103" t="s">
        <v>95</v>
      </c>
      <c r="G56" s="144" t="s">
        <v>84</v>
      </c>
      <c r="H56" s="167" t="s">
        <v>127</v>
      </c>
      <c r="I56" s="104" t="s">
        <v>128</v>
      </c>
      <c r="J56" s="148"/>
      <c r="K56" s="109" t="s">
        <v>359</v>
      </c>
      <c r="L56" s="140">
        <v>800</v>
      </c>
    </row>
    <row r="57" spans="1:12" ht="15.75" hidden="1" x14ac:dyDescent="0.3">
      <c r="A57" s="12">
        <v>3</v>
      </c>
      <c r="B57" s="12">
        <v>2</v>
      </c>
      <c r="C57" s="133">
        <v>5</v>
      </c>
      <c r="D57" s="111" t="s">
        <v>431</v>
      </c>
      <c r="E57" s="102">
        <v>33468</v>
      </c>
      <c r="F57" s="143" t="s">
        <v>53</v>
      </c>
      <c r="G57" s="168" t="s">
        <v>84</v>
      </c>
      <c r="H57" s="169" t="s">
        <v>136</v>
      </c>
      <c r="I57" s="146"/>
      <c r="J57"/>
      <c r="K57" s="151" t="s">
        <v>432</v>
      </c>
      <c r="L57" s="199">
        <v>1500</v>
      </c>
    </row>
    <row r="58" spans="1:12" ht="15.75" hidden="1" customHeight="1" x14ac:dyDescent="0.2">
      <c r="A58" s="12">
        <v>2</v>
      </c>
      <c r="B58" s="12">
        <v>2</v>
      </c>
      <c r="C58" s="133">
        <v>160</v>
      </c>
      <c r="D58" s="110" t="s">
        <v>383</v>
      </c>
      <c r="E58" s="124">
        <v>34419</v>
      </c>
      <c r="F58" s="103" t="s">
        <v>95</v>
      </c>
      <c r="G58" s="144" t="s">
        <v>84</v>
      </c>
      <c r="H58" s="167" t="s">
        <v>127</v>
      </c>
      <c r="I58" s="104" t="s">
        <v>128</v>
      </c>
      <c r="J58" s="148"/>
      <c r="K58" s="109" t="s">
        <v>134</v>
      </c>
      <c r="L58" s="140">
        <v>400</v>
      </c>
    </row>
    <row r="59" spans="1:12" ht="15.75" hidden="1" x14ac:dyDescent="0.3">
      <c r="B59" s="12">
        <v>3</v>
      </c>
      <c r="C59" s="133">
        <v>28</v>
      </c>
      <c r="D59" s="118" t="s">
        <v>175</v>
      </c>
      <c r="E59" s="142">
        <v>32597</v>
      </c>
      <c r="F59" s="143" t="s">
        <v>53</v>
      </c>
      <c r="G59" s="102" t="s">
        <v>84</v>
      </c>
      <c r="H59" s="178" t="s">
        <v>173</v>
      </c>
      <c r="I59" s="152"/>
      <c r="J59" s="165"/>
      <c r="K59" s="141" t="s">
        <v>174</v>
      </c>
      <c r="L59" s="202" t="s">
        <v>126</v>
      </c>
    </row>
    <row r="60" spans="1:12" ht="15.75" hidden="1" x14ac:dyDescent="0.3">
      <c r="A60" s="12">
        <v>1</v>
      </c>
      <c r="B60" s="12">
        <v>3</v>
      </c>
      <c r="C60" s="133">
        <v>6</v>
      </c>
      <c r="D60" s="155" t="s">
        <v>283</v>
      </c>
      <c r="E60" s="153">
        <v>34046</v>
      </c>
      <c r="F60" s="143" t="s">
        <v>53</v>
      </c>
      <c r="G60" s="144" t="s">
        <v>84</v>
      </c>
      <c r="H60" s="145" t="s">
        <v>119</v>
      </c>
      <c r="I60"/>
      <c r="J60" s="214"/>
      <c r="K60" s="154" t="s">
        <v>122</v>
      </c>
      <c r="L60" s="199">
        <v>1500</v>
      </c>
    </row>
    <row r="61" spans="1:12" ht="15.75" hidden="1" x14ac:dyDescent="0.3">
      <c r="A61" s="12">
        <v>1</v>
      </c>
      <c r="B61" s="12">
        <v>5</v>
      </c>
      <c r="C61" s="133">
        <v>184</v>
      </c>
      <c r="D61" s="155" t="s">
        <v>278</v>
      </c>
      <c r="E61" s="153">
        <v>35185</v>
      </c>
      <c r="F61" s="103" t="s">
        <v>95</v>
      </c>
      <c r="G61" s="144" t="s">
        <v>84</v>
      </c>
      <c r="H61" s="145" t="s">
        <v>119</v>
      </c>
      <c r="I61"/>
      <c r="J61" s="148"/>
      <c r="K61" s="154" t="s">
        <v>122</v>
      </c>
      <c r="L61" s="140">
        <v>800</v>
      </c>
    </row>
    <row r="62" spans="1:12" ht="15.75" hidden="1" x14ac:dyDescent="0.3">
      <c r="A62" s="12">
        <v>1</v>
      </c>
      <c r="B62" s="12">
        <v>6</v>
      </c>
      <c r="C62" s="133">
        <v>33</v>
      </c>
      <c r="D62" s="141" t="s">
        <v>326</v>
      </c>
      <c r="E62" s="142">
        <v>35271</v>
      </c>
      <c r="F62" s="103" t="s">
        <v>95</v>
      </c>
      <c r="G62" s="144" t="s">
        <v>84</v>
      </c>
      <c r="H62" s="145" t="s">
        <v>39</v>
      </c>
      <c r="I62" s="165"/>
      <c r="J62" s="148"/>
      <c r="K62" s="147" t="s">
        <v>327</v>
      </c>
      <c r="L62" s="140">
        <v>800</v>
      </c>
    </row>
    <row r="63" spans="1:12" ht="15.75" hidden="1" x14ac:dyDescent="0.3">
      <c r="A63" s="12">
        <v>2</v>
      </c>
      <c r="B63" s="12">
        <v>3</v>
      </c>
      <c r="C63" s="133">
        <v>139</v>
      </c>
      <c r="D63" s="155" t="s">
        <v>267</v>
      </c>
      <c r="E63" s="153">
        <v>34543</v>
      </c>
      <c r="F63" s="152" t="s">
        <v>52</v>
      </c>
      <c r="G63" s="144" t="s">
        <v>84</v>
      </c>
      <c r="H63" s="145" t="s">
        <v>119</v>
      </c>
      <c r="I63"/>
      <c r="J63" s="2"/>
      <c r="K63" s="154" t="s">
        <v>122</v>
      </c>
      <c r="L63" s="140">
        <v>400</v>
      </c>
    </row>
    <row r="64" spans="1:12" ht="15" hidden="1" x14ac:dyDescent="0.25">
      <c r="A64" s="12">
        <v>2</v>
      </c>
      <c r="B64" s="12">
        <v>1</v>
      </c>
      <c r="C64" s="185">
        <v>192</v>
      </c>
      <c r="D64" s="186" t="s">
        <v>625</v>
      </c>
      <c r="E64" s="187">
        <v>33888</v>
      </c>
      <c r="F64" s="103" t="s">
        <v>95</v>
      </c>
      <c r="G64" s="188" t="s">
        <v>84</v>
      </c>
      <c r="H64" s="189" t="s">
        <v>623</v>
      </c>
      <c r="I64" s="190"/>
      <c r="J64" s="148"/>
      <c r="K64" s="191" t="s">
        <v>626</v>
      </c>
      <c r="L64" s="192">
        <v>800</v>
      </c>
    </row>
    <row r="65" spans="1:12" ht="15.75" hidden="1" x14ac:dyDescent="0.3">
      <c r="A65" s="12">
        <v>2</v>
      </c>
      <c r="B65" s="12">
        <v>4</v>
      </c>
      <c r="C65" s="133">
        <v>149</v>
      </c>
      <c r="D65" s="113" t="s">
        <v>503</v>
      </c>
      <c r="E65" s="115">
        <v>31772</v>
      </c>
      <c r="F65" s="152" t="s">
        <v>52</v>
      </c>
      <c r="G65" s="168" t="s">
        <v>504</v>
      </c>
      <c r="H65" s="145" t="s">
        <v>147</v>
      </c>
      <c r="I65" s="180"/>
      <c r="J65"/>
      <c r="K65" s="182" t="s">
        <v>505</v>
      </c>
      <c r="L65" s="140">
        <v>400</v>
      </c>
    </row>
    <row r="66" spans="1:12" ht="15.75" hidden="1" x14ac:dyDescent="0.3">
      <c r="A66" s="12">
        <v>3</v>
      </c>
      <c r="B66" s="12">
        <v>5</v>
      </c>
      <c r="C66" s="133">
        <v>170</v>
      </c>
      <c r="D66" s="155" t="s">
        <v>270</v>
      </c>
      <c r="E66" s="153">
        <v>33671</v>
      </c>
      <c r="F66" s="152" t="s">
        <v>52</v>
      </c>
      <c r="G66" s="144" t="s">
        <v>84</v>
      </c>
      <c r="H66" s="145" t="s">
        <v>119</v>
      </c>
      <c r="I66"/>
      <c r="J66" s="214"/>
      <c r="K66" s="154" t="s">
        <v>271</v>
      </c>
      <c r="L66" s="140">
        <v>200</v>
      </c>
    </row>
    <row r="67" spans="1:12" ht="15.75" hidden="1" x14ac:dyDescent="0.3">
      <c r="A67" s="12">
        <v>2</v>
      </c>
      <c r="B67" s="12">
        <v>5</v>
      </c>
      <c r="C67" s="133">
        <v>126</v>
      </c>
      <c r="D67" s="155" t="s">
        <v>264</v>
      </c>
      <c r="E67" s="153">
        <v>31729</v>
      </c>
      <c r="F67" s="152" t="s">
        <v>52</v>
      </c>
      <c r="G67" s="144" t="s">
        <v>84</v>
      </c>
      <c r="H67" s="145" t="s">
        <v>119</v>
      </c>
      <c r="I67"/>
      <c r="J67" s="2"/>
      <c r="K67" s="154" t="s">
        <v>120</v>
      </c>
      <c r="L67" s="140">
        <v>400</v>
      </c>
    </row>
    <row r="68" spans="1:12" ht="14.25" hidden="1" x14ac:dyDescent="0.2">
      <c r="A68" s="12">
        <v>3</v>
      </c>
      <c r="B68" s="12">
        <v>6</v>
      </c>
      <c r="C68" s="133">
        <v>74</v>
      </c>
      <c r="D68" s="141" t="s">
        <v>360</v>
      </c>
      <c r="E68" s="142">
        <v>34440</v>
      </c>
      <c r="F68" s="143" t="s">
        <v>53</v>
      </c>
      <c r="G68" s="144" t="s">
        <v>84</v>
      </c>
      <c r="H68" s="145" t="s">
        <v>127</v>
      </c>
      <c r="I68" s="146" t="s">
        <v>128</v>
      </c>
      <c r="J68" s="148"/>
      <c r="K68" s="147" t="s">
        <v>133</v>
      </c>
      <c r="L68" s="140">
        <v>200</v>
      </c>
    </row>
    <row r="69" spans="1:12" ht="15.75" hidden="1" customHeight="1" x14ac:dyDescent="0.2">
      <c r="A69" s="12">
        <v>2</v>
      </c>
      <c r="B69" s="12">
        <v>6</v>
      </c>
      <c r="C69" s="133">
        <v>189</v>
      </c>
      <c r="D69" s="110" t="s">
        <v>393</v>
      </c>
      <c r="E69" s="124">
        <v>31304</v>
      </c>
      <c r="F69" s="152" t="s">
        <v>52</v>
      </c>
      <c r="G69" s="144" t="s">
        <v>84</v>
      </c>
      <c r="H69" s="167" t="s">
        <v>127</v>
      </c>
      <c r="I69" s="104" t="s">
        <v>128</v>
      </c>
      <c r="J69" s="148"/>
      <c r="K69" s="109" t="s">
        <v>130</v>
      </c>
      <c r="L69" s="140">
        <v>400</v>
      </c>
    </row>
    <row r="70" spans="1:12" ht="15" hidden="1" x14ac:dyDescent="0.25">
      <c r="A70" s="12">
        <v>2</v>
      </c>
      <c r="B70" s="12">
        <v>2</v>
      </c>
      <c r="C70" s="185">
        <v>299</v>
      </c>
      <c r="D70" s="186" t="s">
        <v>642</v>
      </c>
      <c r="E70" s="187">
        <v>34471</v>
      </c>
      <c r="F70" s="103" t="s">
        <v>95</v>
      </c>
      <c r="G70" s="188" t="s">
        <v>84</v>
      </c>
      <c r="H70" s="189" t="s">
        <v>623</v>
      </c>
      <c r="I70" s="190"/>
      <c r="J70" s="190"/>
      <c r="K70" s="191" t="s">
        <v>626</v>
      </c>
      <c r="L70" s="192">
        <v>800</v>
      </c>
    </row>
    <row r="71" spans="1:12" ht="15.75" hidden="1" x14ac:dyDescent="0.3">
      <c r="A71" s="12">
        <v>2</v>
      </c>
      <c r="B71" s="12">
        <v>10</v>
      </c>
      <c r="C71" s="133">
        <v>7</v>
      </c>
      <c r="D71" s="111" t="s">
        <v>435</v>
      </c>
      <c r="E71" s="102" t="s">
        <v>436</v>
      </c>
      <c r="F71" s="143" t="s">
        <v>53</v>
      </c>
      <c r="G71" s="168" t="s">
        <v>84</v>
      </c>
      <c r="H71" s="169" t="s">
        <v>136</v>
      </c>
      <c r="I71" s="146"/>
      <c r="J71"/>
      <c r="K71" s="151" t="s">
        <v>434</v>
      </c>
      <c r="L71" s="199">
        <v>1500</v>
      </c>
    </row>
    <row r="72" spans="1:12" ht="14.25" hidden="1" x14ac:dyDescent="0.2">
      <c r="A72" s="12">
        <v>4</v>
      </c>
      <c r="B72" s="12">
        <v>1</v>
      </c>
      <c r="C72" s="133">
        <v>81</v>
      </c>
      <c r="D72" s="110" t="s">
        <v>391</v>
      </c>
      <c r="E72" s="124">
        <v>34410</v>
      </c>
      <c r="F72" s="103" t="s">
        <v>95</v>
      </c>
      <c r="G72" s="144" t="s">
        <v>84</v>
      </c>
      <c r="H72" s="167" t="s">
        <v>127</v>
      </c>
      <c r="I72" s="104" t="s">
        <v>128</v>
      </c>
      <c r="J72" s="148"/>
      <c r="K72" s="109" t="s">
        <v>130</v>
      </c>
      <c r="L72" s="140">
        <v>200</v>
      </c>
    </row>
    <row r="73" spans="1:12" ht="15.75" hidden="1" x14ac:dyDescent="0.3">
      <c r="A73" s="12">
        <v>3</v>
      </c>
      <c r="B73" s="12">
        <v>1</v>
      </c>
      <c r="C73" s="133">
        <v>197</v>
      </c>
      <c r="D73" s="155" t="s">
        <v>204</v>
      </c>
      <c r="E73" s="153">
        <v>35258</v>
      </c>
      <c r="F73" s="103" t="s">
        <v>95</v>
      </c>
      <c r="G73" s="144" t="s">
        <v>103</v>
      </c>
      <c r="H73" s="145" t="s">
        <v>38</v>
      </c>
      <c r="I73"/>
      <c r="J73"/>
      <c r="K73" s="154" t="s">
        <v>105</v>
      </c>
      <c r="L73" s="140">
        <v>400</v>
      </c>
    </row>
    <row r="74" spans="1:12" ht="15.75" hidden="1" x14ac:dyDescent="0.3">
      <c r="A74" s="12">
        <v>2</v>
      </c>
      <c r="B74" s="12" t="s">
        <v>745</v>
      </c>
      <c r="C74" s="133">
        <v>23</v>
      </c>
      <c r="D74" s="107" t="s">
        <v>405</v>
      </c>
      <c r="E74" s="171" t="s">
        <v>406</v>
      </c>
      <c r="F74" s="103" t="s">
        <v>95</v>
      </c>
      <c r="G74" s="144" t="s">
        <v>84</v>
      </c>
      <c r="H74" s="145" t="s">
        <v>135</v>
      </c>
      <c r="I74"/>
      <c r="K74" s="151" t="s">
        <v>404</v>
      </c>
      <c r="L74" s="140">
        <v>800</v>
      </c>
    </row>
    <row r="75" spans="1:12" ht="15.75" hidden="1" x14ac:dyDescent="0.3">
      <c r="A75" s="12">
        <v>2</v>
      </c>
      <c r="B75" s="12" t="s">
        <v>746</v>
      </c>
      <c r="C75" s="133">
        <v>289</v>
      </c>
      <c r="D75" s="164" t="s">
        <v>321</v>
      </c>
      <c r="E75" s="142">
        <v>34851</v>
      </c>
      <c r="F75" s="103" t="s">
        <v>95</v>
      </c>
      <c r="G75" s="144" t="s">
        <v>84</v>
      </c>
      <c r="H75" s="145" t="s">
        <v>39</v>
      </c>
      <c r="I75"/>
      <c r="K75" s="141" t="s">
        <v>320</v>
      </c>
      <c r="L75" s="140">
        <v>800</v>
      </c>
    </row>
    <row r="76" spans="1:12" ht="15.75" hidden="1" x14ac:dyDescent="0.3">
      <c r="A76" s="12">
        <v>2</v>
      </c>
      <c r="B76" s="12">
        <v>4</v>
      </c>
      <c r="C76" s="133">
        <v>292</v>
      </c>
      <c r="D76" s="155" t="s">
        <v>284</v>
      </c>
      <c r="E76" s="153">
        <v>35082</v>
      </c>
      <c r="F76" s="103" t="s">
        <v>95</v>
      </c>
      <c r="G76" s="144" t="s">
        <v>84</v>
      </c>
      <c r="H76" s="145" t="s">
        <v>119</v>
      </c>
      <c r="I76"/>
      <c r="J76" s="215"/>
      <c r="K76" s="154" t="s">
        <v>285</v>
      </c>
      <c r="L76" s="140">
        <v>800</v>
      </c>
    </row>
    <row r="77" spans="1:12" ht="15.75" hidden="1" x14ac:dyDescent="0.3">
      <c r="A77" s="12">
        <v>2</v>
      </c>
      <c r="B77" s="12">
        <v>11</v>
      </c>
      <c r="C77" s="133">
        <v>8</v>
      </c>
      <c r="D77" s="155" t="s">
        <v>279</v>
      </c>
      <c r="E77" s="153">
        <v>33636</v>
      </c>
      <c r="F77" s="143" t="s">
        <v>53</v>
      </c>
      <c r="G77" s="144" t="s">
        <v>84</v>
      </c>
      <c r="H77" s="145" t="s">
        <v>119</v>
      </c>
      <c r="I77"/>
      <c r="J77" s="215"/>
      <c r="K77" s="154" t="s">
        <v>280</v>
      </c>
      <c r="L77" s="199">
        <v>1500</v>
      </c>
    </row>
    <row r="78" spans="1:12" ht="15.75" hidden="1" x14ac:dyDescent="0.3">
      <c r="A78" s="12">
        <v>4</v>
      </c>
      <c r="B78" s="12">
        <v>2</v>
      </c>
      <c r="C78" s="133">
        <v>172</v>
      </c>
      <c r="D78" s="141" t="s">
        <v>319</v>
      </c>
      <c r="E78" s="142">
        <v>33795</v>
      </c>
      <c r="F78" s="143" t="s">
        <v>53</v>
      </c>
      <c r="G78" s="144" t="s">
        <v>84</v>
      </c>
      <c r="H78" s="145" t="s">
        <v>39</v>
      </c>
      <c r="I78" s="146"/>
      <c r="J78"/>
      <c r="K78" s="141" t="s">
        <v>320</v>
      </c>
      <c r="L78" s="140">
        <v>200</v>
      </c>
    </row>
    <row r="79" spans="1:12" ht="15.75" hidden="1" x14ac:dyDescent="0.3">
      <c r="A79" s="12">
        <v>5</v>
      </c>
      <c r="B79" s="12">
        <v>5</v>
      </c>
      <c r="C79" s="133">
        <v>77</v>
      </c>
      <c r="D79" s="155" t="s">
        <v>201</v>
      </c>
      <c r="E79" s="153">
        <v>33701</v>
      </c>
      <c r="F79" s="152" t="s">
        <v>52</v>
      </c>
      <c r="G79" s="144" t="s">
        <v>84</v>
      </c>
      <c r="H79" s="145" t="s">
        <v>38</v>
      </c>
      <c r="I79"/>
      <c r="J79"/>
      <c r="K79" s="154" t="s">
        <v>202</v>
      </c>
      <c r="L79" s="140">
        <v>60</v>
      </c>
    </row>
    <row r="80" spans="1:12" ht="15.75" hidden="1" customHeight="1" x14ac:dyDescent="0.25">
      <c r="A80" s="12">
        <v>1</v>
      </c>
      <c r="B80" s="12">
        <v>3</v>
      </c>
      <c r="C80" s="185">
        <v>78</v>
      </c>
      <c r="D80" s="186" t="s">
        <v>637</v>
      </c>
      <c r="E80" s="187">
        <v>34492</v>
      </c>
      <c r="F80" s="103" t="s">
        <v>95</v>
      </c>
      <c r="G80" s="188" t="s">
        <v>84</v>
      </c>
      <c r="H80" s="189" t="s">
        <v>623</v>
      </c>
      <c r="I80" s="190"/>
      <c r="J80" s="190"/>
      <c r="K80" s="191" t="s">
        <v>624</v>
      </c>
      <c r="L80" s="192">
        <v>60</v>
      </c>
    </row>
    <row r="81" spans="1:12" ht="15.75" hidden="1" customHeight="1" x14ac:dyDescent="0.2">
      <c r="A81" s="12">
        <v>4</v>
      </c>
      <c r="B81" s="12">
        <v>3</v>
      </c>
      <c r="C81" s="133">
        <v>188</v>
      </c>
      <c r="D81" s="110" t="s">
        <v>399</v>
      </c>
      <c r="E81" s="124">
        <v>34413</v>
      </c>
      <c r="F81" s="103" t="s">
        <v>95</v>
      </c>
      <c r="G81" s="144" t="s">
        <v>84</v>
      </c>
      <c r="H81" s="167" t="s">
        <v>127</v>
      </c>
      <c r="I81" s="104" t="s">
        <v>128</v>
      </c>
      <c r="J81" s="148"/>
      <c r="K81" s="109" t="s">
        <v>129</v>
      </c>
      <c r="L81" s="140">
        <v>200</v>
      </c>
    </row>
    <row r="82" spans="1:12" ht="15.75" hidden="1" x14ac:dyDescent="0.3">
      <c r="A82" s="12">
        <v>1</v>
      </c>
      <c r="B82" s="12">
        <v>1</v>
      </c>
      <c r="C82" s="133">
        <v>79</v>
      </c>
      <c r="D82" s="155" t="s">
        <v>257</v>
      </c>
      <c r="E82" s="153">
        <v>34605</v>
      </c>
      <c r="F82" s="103" t="s">
        <v>95</v>
      </c>
      <c r="G82" s="144" t="s">
        <v>84</v>
      </c>
      <c r="H82" s="145" t="s">
        <v>118</v>
      </c>
      <c r="I82"/>
      <c r="J82"/>
      <c r="K82" s="154" t="s">
        <v>256</v>
      </c>
      <c r="L82" s="140">
        <v>60</v>
      </c>
    </row>
    <row r="83" spans="1:12" ht="15.75" hidden="1" customHeight="1" x14ac:dyDescent="0.2">
      <c r="A83" s="12">
        <v>3</v>
      </c>
      <c r="B83" s="12">
        <v>2</v>
      </c>
      <c r="C83" s="133">
        <v>125</v>
      </c>
      <c r="D83" s="110" t="s">
        <v>382</v>
      </c>
      <c r="E83" s="124">
        <v>35039</v>
      </c>
      <c r="F83" s="103" t="s">
        <v>95</v>
      </c>
      <c r="G83" s="144" t="s">
        <v>84</v>
      </c>
      <c r="H83" s="167" t="s">
        <v>127</v>
      </c>
      <c r="I83" s="104" t="s">
        <v>128</v>
      </c>
      <c r="J83" s="148"/>
      <c r="K83" s="109" t="s">
        <v>134</v>
      </c>
      <c r="L83" s="140">
        <v>400</v>
      </c>
    </row>
    <row r="84" spans="1:12" ht="15.75" hidden="1" x14ac:dyDescent="0.3">
      <c r="A84" s="12">
        <v>4</v>
      </c>
      <c r="B84" s="12">
        <v>4</v>
      </c>
      <c r="C84" s="133">
        <v>121</v>
      </c>
      <c r="D84" s="111" t="s">
        <v>469</v>
      </c>
      <c r="E84" s="102">
        <v>34939</v>
      </c>
      <c r="F84" s="152" t="s">
        <v>52</v>
      </c>
      <c r="G84" s="168" t="s">
        <v>84</v>
      </c>
      <c r="H84" s="169" t="s">
        <v>139</v>
      </c>
      <c r="I84" s="146"/>
      <c r="J84"/>
      <c r="K84" s="151" t="s">
        <v>140</v>
      </c>
      <c r="L84" s="140">
        <v>200</v>
      </c>
    </row>
    <row r="85" spans="1:12" ht="15.75" hidden="1" x14ac:dyDescent="0.3">
      <c r="A85" s="12">
        <v>5</v>
      </c>
      <c r="B85" s="12">
        <v>3</v>
      </c>
      <c r="C85" s="133">
        <v>80</v>
      </c>
      <c r="D85" s="141" t="s">
        <v>90</v>
      </c>
      <c r="E85" s="142">
        <v>34787</v>
      </c>
      <c r="F85" s="103" t="s">
        <v>95</v>
      </c>
      <c r="G85" s="144" t="s">
        <v>84</v>
      </c>
      <c r="H85" s="145" t="s">
        <v>42</v>
      </c>
      <c r="I85" s="165"/>
      <c r="J85"/>
      <c r="K85" s="141" t="s">
        <v>87</v>
      </c>
      <c r="L85" s="140">
        <v>60</v>
      </c>
    </row>
    <row r="86" spans="1:12" ht="15.75" hidden="1" customHeight="1" x14ac:dyDescent="0.2">
      <c r="A86" s="12">
        <v>3</v>
      </c>
      <c r="B86" s="12">
        <v>3</v>
      </c>
      <c r="C86" s="133">
        <v>140</v>
      </c>
      <c r="D86" s="110" t="s">
        <v>367</v>
      </c>
      <c r="E86" s="124">
        <v>31865</v>
      </c>
      <c r="F86" s="143" t="s">
        <v>53</v>
      </c>
      <c r="G86" s="144" t="s">
        <v>84</v>
      </c>
      <c r="H86" s="167" t="s">
        <v>127</v>
      </c>
      <c r="I86" s="104" t="s">
        <v>128</v>
      </c>
      <c r="J86" s="148"/>
      <c r="K86" s="109" t="s">
        <v>133</v>
      </c>
      <c r="L86" s="140">
        <v>400</v>
      </c>
    </row>
    <row r="87" spans="1:12" ht="28.5" hidden="1" x14ac:dyDescent="0.3">
      <c r="A87" s="12">
        <v>3</v>
      </c>
      <c r="B87" s="12">
        <v>4</v>
      </c>
      <c r="C87" s="133">
        <v>186</v>
      </c>
      <c r="D87" s="170" t="s">
        <v>662</v>
      </c>
      <c r="E87" s="102">
        <v>34553</v>
      </c>
      <c r="F87" s="152" t="s">
        <v>52</v>
      </c>
      <c r="G87" s="168" t="s">
        <v>84</v>
      </c>
      <c r="H87" s="169" t="s">
        <v>136</v>
      </c>
      <c r="I87" s="146"/>
      <c r="J87"/>
      <c r="K87" s="151" t="s">
        <v>430</v>
      </c>
      <c r="L87" s="140">
        <v>400</v>
      </c>
    </row>
    <row r="88" spans="1:12" ht="15.75" hidden="1" x14ac:dyDescent="0.3">
      <c r="C88" s="133">
        <v>261</v>
      </c>
      <c r="D88" s="155" t="s">
        <v>238</v>
      </c>
      <c r="E88" s="153">
        <v>34079</v>
      </c>
      <c r="F88" s="152" t="s">
        <v>52</v>
      </c>
      <c r="G88" s="144" t="s">
        <v>84</v>
      </c>
      <c r="H88" s="145" t="s">
        <v>38</v>
      </c>
      <c r="I88"/>
      <c r="J88"/>
      <c r="K88" s="154" t="s">
        <v>114</v>
      </c>
      <c r="L88" s="172" t="s">
        <v>115</v>
      </c>
    </row>
    <row r="89" spans="1:12" ht="15.75" hidden="1" customHeight="1" x14ac:dyDescent="0.3">
      <c r="A89" s="12">
        <v>4</v>
      </c>
      <c r="B89" s="12">
        <v>5</v>
      </c>
      <c r="C89" s="133">
        <v>104</v>
      </c>
      <c r="D89" s="112" t="s">
        <v>497</v>
      </c>
      <c r="E89" s="115">
        <v>30927</v>
      </c>
      <c r="F89" s="152" t="s">
        <v>51</v>
      </c>
      <c r="G89" s="168" t="s">
        <v>675</v>
      </c>
      <c r="H89" s="145" t="s">
        <v>145</v>
      </c>
      <c r="I89" s="180"/>
      <c r="J89"/>
      <c r="K89" s="182" t="s">
        <v>499</v>
      </c>
      <c r="L89" s="140">
        <v>200</v>
      </c>
    </row>
    <row r="90" spans="1:12" ht="15.75" hidden="1" customHeight="1" x14ac:dyDescent="0.2">
      <c r="A90" s="12">
        <v>5</v>
      </c>
      <c r="B90" s="12">
        <v>7</v>
      </c>
      <c r="C90" s="133">
        <v>81</v>
      </c>
      <c r="D90" s="141" t="s">
        <v>391</v>
      </c>
      <c r="E90" s="142">
        <v>34410</v>
      </c>
      <c r="F90" s="103" t="s">
        <v>95</v>
      </c>
      <c r="G90" s="144" t="s">
        <v>84</v>
      </c>
      <c r="H90" s="145" t="s">
        <v>127</v>
      </c>
      <c r="I90" s="146" t="s">
        <v>128</v>
      </c>
      <c r="J90" s="148"/>
      <c r="K90" s="147" t="s">
        <v>130</v>
      </c>
      <c r="L90" s="140">
        <v>60</v>
      </c>
    </row>
    <row r="91" spans="1:12" ht="14.25" hidden="1" x14ac:dyDescent="0.2">
      <c r="A91" s="12">
        <v>1</v>
      </c>
      <c r="B91" s="12">
        <v>5</v>
      </c>
      <c r="C91" s="133">
        <v>259</v>
      </c>
      <c r="D91" s="179" t="s">
        <v>599</v>
      </c>
      <c r="E91" s="238">
        <v>30368</v>
      </c>
      <c r="F91" s="152" t="s">
        <v>52</v>
      </c>
      <c r="G91" s="239" t="s">
        <v>600</v>
      </c>
      <c r="H91" s="240" t="s">
        <v>601</v>
      </c>
      <c r="I91" s="241"/>
      <c r="J91" s="148" t="s">
        <v>81</v>
      </c>
      <c r="K91" s="242" t="s">
        <v>602</v>
      </c>
      <c r="L91" s="172">
        <v>3000</v>
      </c>
    </row>
    <row r="92" spans="1:12" ht="15.75" hidden="1" customHeight="1" x14ac:dyDescent="0.3">
      <c r="A92" s="12">
        <v>3</v>
      </c>
      <c r="B92" s="12">
        <v>5</v>
      </c>
      <c r="C92" s="133">
        <v>9</v>
      </c>
      <c r="D92" s="111" t="s">
        <v>439</v>
      </c>
      <c r="E92" s="102">
        <v>32241</v>
      </c>
      <c r="F92" s="152" t="s">
        <v>52</v>
      </c>
      <c r="G92" s="168" t="s">
        <v>84</v>
      </c>
      <c r="H92" s="169" t="s">
        <v>136</v>
      </c>
      <c r="I92" s="146"/>
      <c r="J92"/>
      <c r="K92" s="151" t="s">
        <v>440</v>
      </c>
      <c r="L92" s="199">
        <v>1500</v>
      </c>
    </row>
    <row r="93" spans="1:12" ht="15.75" hidden="1" x14ac:dyDescent="0.3">
      <c r="A93" s="12">
        <v>2</v>
      </c>
      <c r="B93" s="12">
        <v>5</v>
      </c>
      <c r="C93" s="133">
        <v>129</v>
      </c>
      <c r="D93" s="107" t="s">
        <v>180</v>
      </c>
      <c r="E93" s="153">
        <v>34312</v>
      </c>
      <c r="F93" s="103" t="s">
        <v>95</v>
      </c>
      <c r="G93" s="144" t="s">
        <v>84</v>
      </c>
      <c r="H93" s="145" t="s">
        <v>101</v>
      </c>
      <c r="I93"/>
      <c r="J93"/>
      <c r="K93" s="154" t="s">
        <v>102</v>
      </c>
      <c r="L93" s="140">
        <v>800</v>
      </c>
    </row>
    <row r="94" spans="1:12" ht="15.75" hidden="1" x14ac:dyDescent="0.3">
      <c r="A94" s="12">
        <v>1</v>
      </c>
      <c r="B94" s="12">
        <v>11</v>
      </c>
      <c r="C94" s="133">
        <v>10</v>
      </c>
      <c r="D94" s="200" t="s">
        <v>172</v>
      </c>
      <c r="E94" s="142">
        <v>32878</v>
      </c>
      <c r="F94" s="143" t="s">
        <v>53</v>
      </c>
      <c r="G94" s="102" t="s">
        <v>84</v>
      </c>
      <c r="H94" s="178" t="s">
        <v>173</v>
      </c>
      <c r="I94" s="152"/>
      <c r="J94" s="165"/>
      <c r="K94" s="141" t="s">
        <v>174</v>
      </c>
      <c r="L94" s="199">
        <v>1500</v>
      </c>
    </row>
    <row r="95" spans="1:12" ht="14.25" hidden="1" x14ac:dyDescent="0.2">
      <c r="A95" s="12">
        <v>1</v>
      </c>
      <c r="B95" s="12">
        <v>6</v>
      </c>
      <c r="C95" s="133">
        <v>13</v>
      </c>
      <c r="D95" s="141" t="s">
        <v>574</v>
      </c>
      <c r="E95" s="142">
        <v>30773</v>
      </c>
      <c r="F95" s="152" t="s">
        <v>52</v>
      </c>
      <c r="G95" s="144" t="s">
        <v>575</v>
      </c>
      <c r="H95" s="145" t="s">
        <v>136</v>
      </c>
      <c r="I95" s="146"/>
      <c r="J95" s="148" t="s">
        <v>81</v>
      </c>
      <c r="K95" s="147" t="s">
        <v>576</v>
      </c>
      <c r="L95" s="172">
        <v>3000</v>
      </c>
    </row>
    <row r="96" spans="1:12" ht="15.75" hidden="1" x14ac:dyDescent="0.3">
      <c r="A96" s="12">
        <v>1</v>
      </c>
      <c r="B96" s="12">
        <v>8</v>
      </c>
      <c r="C96" s="133">
        <v>11</v>
      </c>
      <c r="D96" s="155" t="s">
        <v>183</v>
      </c>
      <c r="E96" s="153">
        <v>29916</v>
      </c>
      <c r="F96" s="103" t="s">
        <v>95</v>
      </c>
      <c r="G96" s="144" t="s">
        <v>84</v>
      </c>
      <c r="H96" s="145" t="s">
        <v>101</v>
      </c>
      <c r="I96"/>
      <c r="J96"/>
      <c r="K96" s="154" t="s">
        <v>102</v>
      </c>
      <c r="L96" s="199">
        <v>1500</v>
      </c>
    </row>
    <row r="97" spans="1:12" ht="15.75" hidden="1" customHeight="1" x14ac:dyDescent="0.3">
      <c r="A97" s="12">
        <v>2</v>
      </c>
      <c r="B97" s="12">
        <v>6</v>
      </c>
      <c r="C97" s="133">
        <v>194</v>
      </c>
      <c r="D97" s="107" t="s">
        <v>407</v>
      </c>
      <c r="E97" s="171" t="s">
        <v>408</v>
      </c>
      <c r="F97" s="103" t="s">
        <v>95</v>
      </c>
      <c r="G97" s="144" t="s">
        <v>84</v>
      </c>
      <c r="H97" s="145" t="s">
        <v>135</v>
      </c>
      <c r="I97"/>
      <c r="J97" s="148"/>
      <c r="K97" s="151" t="s">
        <v>404</v>
      </c>
      <c r="L97" s="140">
        <v>800</v>
      </c>
    </row>
    <row r="98" spans="1:12" ht="15.75" hidden="1" x14ac:dyDescent="0.3">
      <c r="C98" s="133">
        <v>252</v>
      </c>
      <c r="D98" s="111" t="s">
        <v>481</v>
      </c>
      <c r="E98" s="102">
        <v>34413</v>
      </c>
      <c r="F98" s="143" t="s">
        <v>53</v>
      </c>
      <c r="G98" s="168" t="s">
        <v>84</v>
      </c>
      <c r="H98" s="169" t="s">
        <v>139</v>
      </c>
      <c r="I98" s="146"/>
      <c r="J98"/>
      <c r="K98" s="151" t="s">
        <v>143</v>
      </c>
      <c r="L98" s="202" t="s">
        <v>113</v>
      </c>
    </row>
    <row r="99" spans="1:12" ht="15.75" hidden="1" x14ac:dyDescent="0.3">
      <c r="A99" s="12">
        <v>1</v>
      </c>
      <c r="B99" s="12">
        <v>2</v>
      </c>
      <c r="C99" s="133">
        <v>82</v>
      </c>
      <c r="D99" s="155" t="s">
        <v>200</v>
      </c>
      <c r="E99" s="153">
        <v>34891</v>
      </c>
      <c r="F99" s="103" t="s">
        <v>95</v>
      </c>
      <c r="G99" s="144" t="s">
        <v>84</v>
      </c>
      <c r="H99" s="145" t="s">
        <v>38</v>
      </c>
      <c r="I99"/>
      <c r="J99"/>
      <c r="K99" s="154" t="s">
        <v>112</v>
      </c>
      <c r="L99" s="140">
        <v>60</v>
      </c>
    </row>
    <row r="100" spans="1:12" ht="14.25" hidden="1" x14ac:dyDescent="0.2">
      <c r="A100" s="12">
        <v>4</v>
      </c>
      <c r="B100" s="12">
        <v>6</v>
      </c>
      <c r="C100" s="133">
        <v>156</v>
      </c>
      <c r="D100" s="141" t="s">
        <v>394</v>
      </c>
      <c r="E100" s="142">
        <v>32965</v>
      </c>
      <c r="F100" s="143" t="s">
        <v>53</v>
      </c>
      <c r="G100" s="144" t="s">
        <v>84</v>
      </c>
      <c r="H100" s="145" t="s">
        <v>132</v>
      </c>
      <c r="I100" s="146" t="s">
        <v>128</v>
      </c>
      <c r="J100" s="148"/>
      <c r="K100" s="147" t="s">
        <v>395</v>
      </c>
      <c r="L100" s="140">
        <v>200</v>
      </c>
    </row>
    <row r="101" spans="1:12" ht="15.75" hidden="1" customHeight="1" x14ac:dyDescent="0.3">
      <c r="A101" s="12">
        <v>3</v>
      </c>
      <c r="B101" s="12">
        <v>5</v>
      </c>
      <c r="C101" s="133">
        <v>131</v>
      </c>
      <c r="D101" s="112" t="s">
        <v>536</v>
      </c>
      <c r="E101" s="115">
        <v>33189</v>
      </c>
      <c r="F101" s="143" t="s">
        <v>53</v>
      </c>
      <c r="G101" s="168" t="s">
        <v>84</v>
      </c>
      <c r="H101" s="145" t="s">
        <v>146</v>
      </c>
      <c r="I101" s="180"/>
      <c r="J101"/>
      <c r="K101" s="182" t="s">
        <v>150</v>
      </c>
      <c r="L101" s="140">
        <v>400</v>
      </c>
    </row>
    <row r="102" spans="1:12" ht="15.75" hidden="1" x14ac:dyDescent="0.3">
      <c r="C102" s="133">
        <v>209</v>
      </c>
      <c r="D102" s="155" t="s">
        <v>243</v>
      </c>
      <c r="E102" s="153">
        <v>35065</v>
      </c>
      <c r="F102" s="143" t="s">
        <v>53</v>
      </c>
      <c r="G102" s="144" t="s">
        <v>103</v>
      </c>
      <c r="H102" s="145" t="s">
        <v>38</v>
      </c>
      <c r="I102"/>
      <c r="J102"/>
      <c r="K102" s="154" t="s">
        <v>116</v>
      </c>
      <c r="L102" s="172" t="s">
        <v>117</v>
      </c>
    </row>
    <row r="103" spans="1:12" ht="15.75" hidden="1" x14ac:dyDescent="0.3">
      <c r="A103" s="12">
        <v>3</v>
      </c>
      <c r="B103" s="12">
        <v>6</v>
      </c>
      <c r="C103" s="133">
        <v>187</v>
      </c>
      <c r="D103" s="155" t="s">
        <v>268</v>
      </c>
      <c r="E103" s="153">
        <v>33838</v>
      </c>
      <c r="F103" s="143" t="s">
        <v>53</v>
      </c>
      <c r="G103" s="144" t="s">
        <v>84</v>
      </c>
      <c r="H103" s="145" t="s">
        <v>119</v>
      </c>
      <c r="I103"/>
      <c r="J103" s="2"/>
      <c r="K103" s="154" t="s">
        <v>122</v>
      </c>
      <c r="L103" s="140">
        <v>400</v>
      </c>
    </row>
    <row r="104" spans="1:12" ht="15.75" hidden="1" x14ac:dyDescent="0.3">
      <c r="A104" s="12">
        <v>4</v>
      </c>
      <c r="B104" s="12">
        <v>1</v>
      </c>
      <c r="C104" s="133">
        <v>132</v>
      </c>
      <c r="D104" s="164" t="s">
        <v>322</v>
      </c>
      <c r="E104" s="142">
        <v>36079</v>
      </c>
      <c r="F104" s="103" t="s">
        <v>95</v>
      </c>
      <c r="G104" s="144" t="s">
        <v>84</v>
      </c>
      <c r="H104" s="145" t="s">
        <v>39</v>
      </c>
      <c r="I104" s="165"/>
      <c r="J104"/>
      <c r="K104" s="147" t="s">
        <v>323</v>
      </c>
      <c r="L104" s="140">
        <v>400</v>
      </c>
    </row>
    <row r="105" spans="1:12" ht="15.75" hidden="1" x14ac:dyDescent="0.3">
      <c r="A105" s="12">
        <v>5</v>
      </c>
      <c r="B105" s="12">
        <v>1</v>
      </c>
      <c r="C105" s="133">
        <v>197</v>
      </c>
      <c r="D105" s="155" t="s">
        <v>204</v>
      </c>
      <c r="E105" s="153">
        <v>35258</v>
      </c>
      <c r="F105" s="103" t="s">
        <v>95</v>
      </c>
      <c r="G105" s="144" t="s">
        <v>84</v>
      </c>
      <c r="H105" s="145" t="s">
        <v>38</v>
      </c>
      <c r="I105"/>
      <c r="J105"/>
      <c r="K105" s="154" t="s">
        <v>105</v>
      </c>
      <c r="L105" s="140">
        <v>200</v>
      </c>
    </row>
    <row r="106" spans="1:12" ht="15.75" hidden="1" customHeight="1" x14ac:dyDescent="0.3">
      <c r="A106" s="12">
        <v>4</v>
      </c>
      <c r="B106" s="12">
        <v>2</v>
      </c>
      <c r="C106" s="133">
        <v>182</v>
      </c>
      <c r="D106" s="155" t="s">
        <v>266</v>
      </c>
      <c r="E106" s="153">
        <v>35069</v>
      </c>
      <c r="F106" s="103" t="s">
        <v>95</v>
      </c>
      <c r="G106" s="144" t="s">
        <v>84</v>
      </c>
      <c r="H106" s="145" t="s">
        <v>119</v>
      </c>
      <c r="I106"/>
      <c r="J106" s="162"/>
      <c r="K106" s="154" t="s">
        <v>121</v>
      </c>
      <c r="L106" s="140">
        <v>400</v>
      </c>
    </row>
    <row r="107" spans="1:12" ht="15.75" hidden="1" customHeight="1" x14ac:dyDescent="0.3">
      <c r="A107" s="12">
        <v>5</v>
      </c>
      <c r="B107" s="12">
        <v>2</v>
      </c>
      <c r="C107" s="133">
        <v>182</v>
      </c>
      <c r="D107" s="155" t="s">
        <v>266</v>
      </c>
      <c r="E107" s="153">
        <v>35069</v>
      </c>
      <c r="F107" s="103" t="s">
        <v>95</v>
      </c>
      <c r="G107" s="144" t="s">
        <v>84</v>
      </c>
      <c r="H107" s="145" t="s">
        <v>119</v>
      </c>
      <c r="I107"/>
      <c r="J107" s="212"/>
      <c r="K107" s="154" t="s">
        <v>121</v>
      </c>
      <c r="L107" s="140">
        <v>200</v>
      </c>
    </row>
    <row r="108" spans="1:12" ht="14.25" hidden="1" x14ac:dyDescent="0.2">
      <c r="A108" s="12">
        <v>1</v>
      </c>
      <c r="B108" s="12">
        <v>8</v>
      </c>
      <c r="C108" s="133">
        <v>19</v>
      </c>
      <c r="D108" s="125" t="s">
        <v>614</v>
      </c>
      <c r="E108" s="126">
        <v>33567</v>
      </c>
      <c r="F108" s="143" t="s">
        <v>53</v>
      </c>
      <c r="G108" s="126" t="s">
        <v>82</v>
      </c>
      <c r="H108" s="222" t="s">
        <v>136</v>
      </c>
      <c r="I108" s="223"/>
      <c r="J108" s="225" t="s">
        <v>81</v>
      </c>
      <c r="K108" s="224" t="s">
        <v>156</v>
      </c>
      <c r="L108" s="172">
        <v>3000</v>
      </c>
    </row>
    <row r="109" spans="1:12" ht="15.75" hidden="1" x14ac:dyDescent="0.3">
      <c r="A109" s="12">
        <v>5</v>
      </c>
      <c r="B109" s="12">
        <v>3</v>
      </c>
      <c r="C109" s="133">
        <v>205</v>
      </c>
      <c r="D109" s="155" t="s">
        <v>276</v>
      </c>
      <c r="E109" s="153">
        <v>35754</v>
      </c>
      <c r="F109" s="143" t="s">
        <v>53</v>
      </c>
      <c r="G109" s="102" t="s">
        <v>84</v>
      </c>
      <c r="H109" s="145" t="s">
        <v>119</v>
      </c>
      <c r="I109"/>
      <c r="J109" s="187"/>
      <c r="K109" s="154" t="s">
        <v>275</v>
      </c>
      <c r="L109" s="140">
        <v>200</v>
      </c>
    </row>
    <row r="110" spans="1:12" ht="15.75" hidden="1" customHeight="1" x14ac:dyDescent="0.3">
      <c r="A110" s="12">
        <v>4</v>
      </c>
      <c r="B110" s="12">
        <v>3</v>
      </c>
      <c r="C110" s="133">
        <v>190</v>
      </c>
      <c r="D110" s="155" t="s">
        <v>277</v>
      </c>
      <c r="E110" s="153">
        <v>30958</v>
      </c>
      <c r="F110" s="152" t="s">
        <v>52</v>
      </c>
      <c r="G110" s="144" t="s">
        <v>84</v>
      </c>
      <c r="H110" s="145" t="s">
        <v>119</v>
      </c>
      <c r="I110"/>
      <c r="J110" s="162"/>
      <c r="K110" s="154" t="s">
        <v>122</v>
      </c>
      <c r="L110" s="140">
        <v>400</v>
      </c>
    </row>
    <row r="111" spans="1:12" ht="15.75" hidden="1" x14ac:dyDescent="0.3">
      <c r="A111" s="12">
        <v>5</v>
      </c>
      <c r="B111" s="12">
        <v>4</v>
      </c>
      <c r="C111" s="133">
        <v>187</v>
      </c>
      <c r="D111" s="155" t="s">
        <v>268</v>
      </c>
      <c r="E111" s="153">
        <v>33838</v>
      </c>
      <c r="F111" s="143" t="s">
        <v>53</v>
      </c>
      <c r="G111" s="144" t="s">
        <v>84</v>
      </c>
      <c r="H111" s="145" t="s">
        <v>119</v>
      </c>
      <c r="I111"/>
      <c r="J111" s="2"/>
      <c r="K111" s="154" t="s">
        <v>122</v>
      </c>
      <c r="L111" s="140">
        <v>200</v>
      </c>
    </row>
    <row r="112" spans="1:12" ht="15.75" hidden="1" x14ac:dyDescent="0.3">
      <c r="A112" s="12">
        <v>4</v>
      </c>
      <c r="B112" s="12">
        <v>4</v>
      </c>
      <c r="C112" s="133">
        <v>166</v>
      </c>
      <c r="D112" s="111" t="s">
        <v>428</v>
      </c>
      <c r="E112" s="102">
        <v>34033</v>
      </c>
      <c r="F112" s="152" t="s">
        <v>52</v>
      </c>
      <c r="G112" s="168" t="s">
        <v>84</v>
      </c>
      <c r="H112" s="169" t="s">
        <v>136</v>
      </c>
      <c r="I112" s="146"/>
      <c r="J112"/>
      <c r="K112" s="151" t="s">
        <v>429</v>
      </c>
      <c r="L112" s="140">
        <v>400</v>
      </c>
    </row>
    <row r="113" spans="1:12" ht="15.75" hidden="1" customHeight="1" x14ac:dyDescent="0.3">
      <c r="A113" s="12">
        <v>2</v>
      </c>
      <c r="B113" s="12">
        <v>4</v>
      </c>
      <c r="C113" s="133">
        <v>83</v>
      </c>
      <c r="D113" s="111" t="s">
        <v>418</v>
      </c>
      <c r="E113" s="102">
        <v>34223</v>
      </c>
      <c r="F113" s="152" t="s">
        <v>52</v>
      </c>
      <c r="G113" s="168" t="s">
        <v>84</v>
      </c>
      <c r="H113" s="169" t="s">
        <v>138</v>
      </c>
      <c r="I113" s="146"/>
      <c r="J113"/>
      <c r="K113" s="151" t="s">
        <v>419</v>
      </c>
      <c r="L113" s="140">
        <v>60</v>
      </c>
    </row>
    <row r="114" spans="1:12" ht="15.75" hidden="1" x14ac:dyDescent="0.3">
      <c r="A114" s="12">
        <v>1</v>
      </c>
      <c r="B114" s="12">
        <v>1</v>
      </c>
      <c r="C114" s="133">
        <v>12</v>
      </c>
      <c r="D114" s="107" t="s">
        <v>182</v>
      </c>
      <c r="E114" s="153">
        <v>33412</v>
      </c>
      <c r="F114" s="143" t="s">
        <v>53</v>
      </c>
      <c r="G114" s="144" t="s">
        <v>84</v>
      </c>
      <c r="H114" s="145" t="s">
        <v>101</v>
      </c>
      <c r="I114"/>
      <c r="J114"/>
      <c r="K114" s="154" t="s">
        <v>102</v>
      </c>
      <c r="L114" s="199">
        <v>1500</v>
      </c>
    </row>
    <row r="115" spans="1:12" ht="14.25" x14ac:dyDescent="0.2">
      <c r="A115" s="12">
        <v>1</v>
      </c>
      <c r="B115" s="12">
        <v>9</v>
      </c>
      <c r="C115" s="133">
        <v>3</v>
      </c>
      <c r="D115" s="219" t="s">
        <v>613</v>
      </c>
      <c r="E115" s="220">
        <v>30184</v>
      </c>
      <c r="F115" s="152" t="s">
        <v>52</v>
      </c>
      <c r="G115" s="221" t="s">
        <v>79</v>
      </c>
      <c r="H115" s="222" t="s">
        <v>136</v>
      </c>
      <c r="I115" s="223"/>
      <c r="J115" s="225" t="s">
        <v>81</v>
      </c>
      <c r="K115" s="224" t="s">
        <v>156</v>
      </c>
      <c r="L115" s="172">
        <v>3000</v>
      </c>
    </row>
    <row r="116" spans="1:12" ht="15.75" hidden="1" x14ac:dyDescent="0.3">
      <c r="A116" s="12">
        <v>5</v>
      </c>
      <c r="B116" s="12">
        <v>5</v>
      </c>
      <c r="C116" s="133">
        <v>139</v>
      </c>
      <c r="D116" s="155" t="s">
        <v>267</v>
      </c>
      <c r="E116" s="153">
        <v>34543</v>
      </c>
      <c r="F116" s="152" t="s">
        <v>52</v>
      </c>
      <c r="G116" s="144" t="s">
        <v>84</v>
      </c>
      <c r="H116" s="145" t="s">
        <v>119</v>
      </c>
      <c r="I116"/>
      <c r="J116" s="212"/>
      <c r="K116" s="154" t="s">
        <v>122</v>
      </c>
      <c r="L116" s="140">
        <v>200</v>
      </c>
    </row>
    <row r="117" spans="1:12" ht="15.75" hidden="1" x14ac:dyDescent="0.3">
      <c r="A117" s="12">
        <v>4</v>
      </c>
      <c r="B117" s="12">
        <v>5</v>
      </c>
      <c r="C117" s="133">
        <v>136</v>
      </c>
      <c r="D117" s="113" t="s">
        <v>539</v>
      </c>
      <c r="E117" s="115">
        <v>33505</v>
      </c>
      <c r="F117" s="143" t="s">
        <v>53</v>
      </c>
      <c r="G117" s="136" t="s">
        <v>84</v>
      </c>
      <c r="H117" s="145" t="s">
        <v>146</v>
      </c>
      <c r="I117" s="180"/>
      <c r="J117"/>
      <c r="K117" s="182" t="s">
        <v>150</v>
      </c>
      <c r="L117" s="140">
        <v>400</v>
      </c>
    </row>
    <row r="118" spans="1:12" ht="15.75" hidden="1" customHeight="1" x14ac:dyDescent="0.2">
      <c r="A118" s="12">
        <v>4</v>
      </c>
      <c r="B118" s="12">
        <v>6</v>
      </c>
      <c r="C118" s="133">
        <v>141</v>
      </c>
      <c r="D118" s="110" t="s">
        <v>366</v>
      </c>
      <c r="E118" s="124">
        <v>34759</v>
      </c>
      <c r="F118" s="143" t="s">
        <v>53</v>
      </c>
      <c r="G118" s="144" t="s">
        <v>84</v>
      </c>
      <c r="H118" s="167" t="s">
        <v>127</v>
      </c>
      <c r="I118" s="104" t="s">
        <v>128</v>
      </c>
      <c r="J118" s="148"/>
      <c r="K118" s="109" t="s">
        <v>133</v>
      </c>
      <c r="L118" s="140">
        <v>400</v>
      </c>
    </row>
    <row r="119" spans="1:12" ht="15.75" hidden="1" x14ac:dyDescent="0.3">
      <c r="A119" s="12">
        <v>5</v>
      </c>
      <c r="B119" s="12">
        <v>6</v>
      </c>
      <c r="C119" s="133">
        <v>92</v>
      </c>
      <c r="D119" s="155" t="s">
        <v>262</v>
      </c>
      <c r="E119" s="153">
        <v>32249</v>
      </c>
      <c r="F119" s="152" t="s">
        <v>52</v>
      </c>
      <c r="G119" s="144" t="s">
        <v>84</v>
      </c>
      <c r="H119" s="145" t="s">
        <v>119</v>
      </c>
      <c r="I119"/>
      <c r="J119" s="213"/>
      <c r="K119" s="154" t="s">
        <v>121</v>
      </c>
      <c r="L119" s="140">
        <v>200</v>
      </c>
    </row>
    <row r="120" spans="1:12" ht="15.75" hidden="1" x14ac:dyDescent="0.3">
      <c r="A120" s="12">
        <v>1</v>
      </c>
      <c r="B120" s="12">
        <v>6</v>
      </c>
      <c r="C120" s="133">
        <v>42</v>
      </c>
      <c r="D120" s="141" t="s">
        <v>350</v>
      </c>
      <c r="E120" s="142">
        <v>34067</v>
      </c>
      <c r="F120" s="103" t="s">
        <v>95</v>
      </c>
      <c r="G120" s="144" t="s">
        <v>84</v>
      </c>
      <c r="H120" s="145" t="s">
        <v>42</v>
      </c>
      <c r="I120" s="165"/>
      <c r="J120"/>
      <c r="K120" s="141" t="s">
        <v>345</v>
      </c>
      <c r="L120" s="197" t="s">
        <v>141</v>
      </c>
    </row>
    <row r="121" spans="1:12" ht="15.75" hidden="1" x14ac:dyDescent="0.3">
      <c r="C121" s="133">
        <v>275</v>
      </c>
      <c r="D121" s="157" t="s">
        <v>301</v>
      </c>
      <c r="E121" s="158">
        <v>33013</v>
      </c>
      <c r="F121" s="152" t="s">
        <v>52</v>
      </c>
      <c r="G121" s="159" t="s">
        <v>84</v>
      </c>
      <c r="H121" s="163" t="s">
        <v>119</v>
      </c>
      <c r="I121" s="160"/>
      <c r="J121" s="2"/>
      <c r="K121" s="161" t="s">
        <v>302</v>
      </c>
      <c r="L121" s="175" t="s">
        <v>115</v>
      </c>
    </row>
    <row r="122" spans="1:12" ht="15.75" hidden="1" x14ac:dyDescent="0.3">
      <c r="A122" s="12">
        <v>6</v>
      </c>
      <c r="B122" s="12">
        <v>1</v>
      </c>
      <c r="C122" s="133">
        <v>72</v>
      </c>
      <c r="D122" s="155" t="s">
        <v>260</v>
      </c>
      <c r="E122" s="153">
        <v>34631</v>
      </c>
      <c r="F122" s="103" t="s">
        <v>95</v>
      </c>
      <c r="G122" s="144" t="s">
        <v>84</v>
      </c>
      <c r="H122" s="145" t="s">
        <v>119</v>
      </c>
      <c r="I122"/>
      <c r="J122" s="213"/>
      <c r="K122" s="154" t="s">
        <v>261</v>
      </c>
      <c r="L122" s="140">
        <v>200</v>
      </c>
    </row>
    <row r="123" spans="1:12" ht="15.75" hidden="1" x14ac:dyDescent="0.3">
      <c r="A123" s="12">
        <v>7</v>
      </c>
      <c r="B123" s="12">
        <v>3</v>
      </c>
      <c r="C123" s="205">
        <v>84</v>
      </c>
      <c r="D123" s="113" t="s">
        <v>493</v>
      </c>
      <c r="E123" s="115">
        <v>30088</v>
      </c>
      <c r="F123" s="152" t="s">
        <v>51</v>
      </c>
      <c r="G123" s="114"/>
      <c r="H123" s="150" t="s">
        <v>146</v>
      </c>
      <c r="I123" s="180"/>
      <c r="J123" s="11" t="s">
        <v>81</v>
      </c>
      <c r="K123" s="181" t="s">
        <v>660</v>
      </c>
      <c r="L123" s="140">
        <v>60</v>
      </c>
    </row>
    <row r="124" spans="1:12" ht="14.25" hidden="1" x14ac:dyDescent="0.2">
      <c r="A124" s="12">
        <v>6</v>
      </c>
      <c r="B124" s="12">
        <v>2</v>
      </c>
      <c r="C124" s="133">
        <v>127</v>
      </c>
      <c r="D124" s="141" t="s">
        <v>390</v>
      </c>
      <c r="E124" s="142">
        <v>31102</v>
      </c>
      <c r="F124" s="103" t="s">
        <v>95</v>
      </c>
      <c r="G124" s="102" t="s">
        <v>84</v>
      </c>
      <c r="H124" s="145" t="s">
        <v>127</v>
      </c>
      <c r="I124" s="146" t="s">
        <v>128</v>
      </c>
      <c r="J124" s="148"/>
      <c r="K124" s="147" t="s">
        <v>131</v>
      </c>
      <c r="L124" s="140">
        <v>200</v>
      </c>
    </row>
    <row r="125" spans="1:12" ht="15.75" hidden="1" x14ac:dyDescent="0.3">
      <c r="A125" s="12">
        <v>3</v>
      </c>
      <c r="B125" s="12">
        <v>1</v>
      </c>
      <c r="C125" s="133">
        <v>10</v>
      </c>
      <c r="D125" s="111" t="s">
        <v>172</v>
      </c>
      <c r="E125" s="142">
        <v>32878</v>
      </c>
      <c r="F125" s="143" t="s">
        <v>53</v>
      </c>
      <c r="G125" s="102" t="s">
        <v>84</v>
      </c>
      <c r="H125" s="178" t="s">
        <v>173</v>
      </c>
      <c r="I125" s="152"/>
      <c r="J125" s="165"/>
      <c r="K125" s="141" t="s">
        <v>174</v>
      </c>
      <c r="L125" s="140">
        <v>800</v>
      </c>
    </row>
    <row r="126" spans="1:12" ht="15.75" hidden="1" customHeight="1" x14ac:dyDescent="0.2">
      <c r="A126" s="12">
        <v>1</v>
      </c>
      <c r="B126" s="12">
        <v>10</v>
      </c>
      <c r="C126" s="185">
        <v>257</v>
      </c>
      <c r="D126" s="125" t="s">
        <v>634</v>
      </c>
      <c r="E126" s="126">
        <v>31898</v>
      </c>
      <c r="F126" s="152" t="s">
        <v>52</v>
      </c>
      <c r="G126" s="126" t="s">
        <v>635</v>
      </c>
      <c r="H126" s="222"/>
      <c r="I126" s="223"/>
      <c r="J126" s="223" t="s">
        <v>81</v>
      </c>
      <c r="K126" s="224" t="s">
        <v>636</v>
      </c>
      <c r="L126" s="243">
        <v>3000</v>
      </c>
    </row>
    <row r="127" spans="1:12" ht="15.75" hidden="1" customHeight="1" x14ac:dyDescent="0.2">
      <c r="A127" s="12">
        <v>3</v>
      </c>
      <c r="B127" s="12">
        <v>7</v>
      </c>
      <c r="C127" s="133">
        <v>13</v>
      </c>
      <c r="D127" s="141" t="s">
        <v>574</v>
      </c>
      <c r="E127" s="142">
        <v>30773</v>
      </c>
      <c r="F127" s="152" t="s">
        <v>52</v>
      </c>
      <c r="G127" s="144" t="s">
        <v>575</v>
      </c>
      <c r="H127" s="145" t="s">
        <v>136</v>
      </c>
      <c r="I127" s="146"/>
      <c r="J127" s="148" t="s">
        <v>81</v>
      </c>
      <c r="K127" s="147" t="s">
        <v>576</v>
      </c>
      <c r="L127" s="199">
        <v>1500</v>
      </c>
    </row>
    <row r="128" spans="1:12" ht="15.75" hidden="1" customHeight="1" x14ac:dyDescent="0.3">
      <c r="A128" s="12">
        <v>6</v>
      </c>
      <c r="B128" s="12">
        <v>3</v>
      </c>
      <c r="C128" s="133">
        <v>173</v>
      </c>
      <c r="D128" s="155" t="s">
        <v>274</v>
      </c>
      <c r="E128" s="153">
        <v>35189</v>
      </c>
      <c r="F128" s="143" t="s">
        <v>53</v>
      </c>
      <c r="G128" s="144" t="s">
        <v>84</v>
      </c>
      <c r="H128" s="145" t="s">
        <v>119</v>
      </c>
      <c r="I128"/>
      <c r="J128" s="187"/>
      <c r="K128" s="154" t="s">
        <v>275</v>
      </c>
      <c r="L128" s="140">
        <v>200</v>
      </c>
    </row>
    <row r="129" spans="1:12" ht="15.75" hidden="1" customHeight="1" x14ac:dyDescent="0.2">
      <c r="A129" s="12">
        <v>4</v>
      </c>
      <c r="B129" s="12">
        <v>6</v>
      </c>
      <c r="C129" s="133">
        <v>85</v>
      </c>
      <c r="D129" s="110" t="s">
        <v>361</v>
      </c>
      <c r="E129" s="124">
        <v>34715</v>
      </c>
      <c r="F129" s="143" t="s">
        <v>53</v>
      </c>
      <c r="G129" s="144" t="s">
        <v>84</v>
      </c>
      <c r="H129" s="167" t="s">
        <v>127</v>
      </c>
      <c r="I129" s="104" t="s">
        <v>128</v>
      </c>
      <c r="J129" s="148"/>
      <c r="K129" s="109" t="s">
        <v>133</v>
      </c>
      <c r="L129" s="140">
        <v>60</v>
      </c>
    </row>
    <row r="130" spans="1:12" ht="15.75" hidden="1" x14ac:dyDescent="0.3">
      <c r="A130" s="12">
        <v>6</v>
      </c>
      <c r="B130" s="12">
        <v>4</v>
      </c>
      <c r="C130" s="133">
        <v>158</v>
      </c>
      <c r="D130" s="141" t="s">
        <v>340</v>
      </c>
      <c r="E130" s="142">
        <v>34519</v>
      </c>
      <c r="F130" s="143" t="s">
        <v>53</v>
      </c>
      <c r="G130" s="144" t="s">
        <v>84</v>
      </c>
      <c r="H130" s="145" t="s">
        <v>42</v>
      </c>
      <c r="I130" s="165"/>
      <c r="J130"/>
      <c r="K130" s="141" t="s">
        <v>341</v>
      </c>
      <c r="L130" s="140">
        <v>200</v>
      </c>
    </row>
    <row r="131" spans="1:12" ht="15.75" hidden="1" customHeight="1" x14ac:dyDescent="0.2">
      <c r="A131" s="12">
        <v>5</v>
      </c>
      <c r="B131" s="12">
        <v>1</v>
      </c>
      <c r="C131" s="133">
        <v>188</v>
      </c>
      <c r="D131" s="141" t="s">
        <v>399</v>
      </c>
      <c r="E131" s="142">
        <v>34413</v>
      </c>
      <c r="F131" s="103" t="s">
        <v>95</v>
      </c>
      <c r="G131" s="144" t="s">
        <v>84</v>
      </c>
      <c r="H131" s="145" t="s">
        <v>127</v>
      </c>
      <c r="I131" s="146" t="s">
        <v>128</v>
      </c>
      <c r="J131" s="148"/>
      <c r="K131" s="109" t="s">
        <v>129</v>
      </c>
      <c r="L131" s="140">
        <v>400</v>
      </c>
    </row>
    <row r="132" spans="1:12" ht="14.25" hidden="1" x14ac:dyDescent="0.2">
      <c r="A132" s="12">
        <v>6</v>
      </c>
      <c r="B132" s="12">
        <v>5</v>
      </c>
      <c r="C132" s="133">
        <v>97</v>
      </c>
      <c r="D132" s="110" t="s">
        <v>368</v>
      </c>
      <c r="E132" s="124">
        <v>33471</v>
      </c>
      <c r="F132" s="143" t="s">
        <v>53</v>
      </c>
      <c r="G132" s="144" t="s">
        <v>84</v>
      </c>
      <c r="H132" s="167" t="s">
        <v>127</v>
      </c>
      <c r="I132" s="104" t="s">
        <v>128</v>
      </c>
      <c r="J132" s="148"/>
      <c r="K132" s="109" t="s">
        <v>133</v>
      </c>
      <c r="L132" s="140">
        <v>200</v>
      </c>
    </row>
    <row r="133" spans="1:12" ht="15.75" hidden="1" x14ac:dyDescent="0.3">
      <c r="A133" s="12">
        <v>6</v>
      </c>
      <c r="B133" s="12">
        <v>6</v>
      </c>
      <c r="C133" s="133">
        <v>86</v>
      </c>
      <c r="D133" s="164" t="s">
        <v>324</v>
      </c>
      <c r="E133" s="142">
        <v>34821</v>
      </c>
      <c r="F133" s="103" t="s">
        <v>95</v>
      </c>
      <c r="G133" s="144" t="s">
        <v>84</v>
      </c>
      <c r="H133" s="145" t="s">
        <v>39</v>
      </c>
      <c r="I133" s="165"/>
      <c r="J133"/>
      <c r="K133" s="147" t="s">
        <v>41</v>
      </c>
      <c r="L133" s="140">
        <v>60</v>
      </c>
    </row>
    <row r="134" spans="1:12" ht="15.75" hidden="1" customHeight="1" x14ac:dyDescent="0.2">
      <c r="A134" s="12">
        <v>3</v>
      </c>
      <c r="B134" s="12">
        <v>3</v>
      </c>
      <c r="C134" s="133">
        <v>87</v>
      </c>
      <c r="D134" s="110" t="s">
        <v>388</v>
      </c>
      <c r="E134" s="124">
        <v>33773</v>
      </c>
      <c r="F134" s="103" t="s">
        <v>95</v>
      </c>
      <c r="G134" s="144" t="s">
        <v>84</v>
      </c>
      <c r="H134" s="167" t="s">
        <v>127</v>
      </c>
      <c r="I134" s="104" t="s">
        <v>128</v>
      </c>
      <c r="J134" s="148"/>
      <c r="K134" s="109" t="s">
        <v>131</v>
      </c>
      <c r="L134" s="140">
        <v>60</v>
      </c>
    </row>
    <row r="135" spans="1:12" ht="15.75" hidden="1" x14ac:dyDescent="0.3">
      <c r="C135" s="133">
        <v>210</v>
      </c>
      <c r="D135" s="111" t="s">
        <v>464</v>
      </c>
      <c r="E135" s="102">
        <v>35415</v>
      </c>
      <c r="F135" s="143" t="s">
        <v>53</v>
      </c>
      <c r="G135" s="168" t="s">
        <v>84</v>
      </c>
      <c r="H135" s="169" t="s">
        <v>136</v>
      </c>
      <c r="I135" s="146"/>
      <c r="J135"/>
      <c r="K135" s="151" t="s">
        <v>465</v>
      </c>
      <c r="L135" s="202" t="s">
        <v>117</v>
      </c>
    </row>
    <row r="136" spans="1:12" ht="15.75" hidden="1" x14ac:dyDescent="0.3">
      <c r="C136" s="133">
        <v>232</v>
      </c>
      <c r="D136" s="155" t="s">
        <v>288</v>
      </c>
      <c r="E136" s="153">
        <v>31699</v>
      </c>
      <c r="F136" s="152" t="s">
        <v>52</v>
      </c>
      <c r="G136" s="144" t="s">
        <v>84</v>
      </c>
      <c r="H136" s="145" t="s">
        <v>119</v>
      </c>
      <c r="I136"/>
      <c r="J136" s="187"/>
      <c r="K136" s="154" t="s">
        <v>289</v>
      </c>
      <c r="L136" s="172" t="s">
        <v>110</v>
      </c>
    </row>
    <row r="137" spans="1:12" ht="14.25" hidden="1" x14ac:dyDescent="0.2">
      <c r="A137" s="12">
        <v>3</v>
      </c>
      <c r="B137" s="12" t="s">
        <v>749</v>
      </c>
      <c r="C137" s="133">
        <v>196</v>
      </c>
      <c r="D137" s="155" t="s">
        <v>217</v>
      </c>
      <c r="E137" s="153">
        <v>34162</v>
      </c>
      <c r="F137" s="103" t="s">
        <v>95</v>
      </c>
      <c r="G137" s="102" t="s">
        <v>84</v>
      </c>
      <c r="H137" s="145" t="s">
        <v>38</v>
      </c>
      <c r="I137" s="148"/>
      <c r="K137" s="154" t="s">
        <v>111</v>
      </c>
      <c r="L137" s="140">
        <v>800</v>
      </c>
    </row>
    <row r="138" spans="1:12" ht="14.25" hidden="1" x14ac:dyDescent="0.2">
      <c r="A138" s="12">
        <v>3</v>
      </c>
      <c r="B138" s="12" t="s">
        <v>750</v>
      </c>
      <c r="C138" s="133">
        <v>21</v>
      </c>
      <c r="D138" s="110" t="s">
        <v>373</v>
      </c>
      <c r="E138" s="124">
        <v>34031</v>
      </c>
      <c r="F138" s="143" t="s">
        <v>53</v>
      </c>
      <c r="G138" s="102" t="s">
        <v>84</v>
      </c>
      <c r="H138" s="167" t="s">
        <v>127</v>
      </c>
      <c r="I138" s="148"/>
      <c r="K138" s="109" t="s">
        <v>134</v>
      </c>
      <c r="L138" s="140">
        <v>800</v>
      </c>
    </row>
    <row r="139" spans="1:12" ht="15.75" hidden="1" customHeight="1" x14ac:dyDescent="0.3">
      <c r="A139" s="12">
        <v>3</v>
      </c>
      <c r="B139" s="12">
        <v>3</v>
      </c>
      <c r="C139" s="133">
        <v>294</v>
      </c>
      <c r="D139" s="155" t="s">
        <v>220</v>
      </c>
      <c r="E139" s="153">
        <v>34514</v>
      </c>
      <c r="F139" s="103" t="s">
        <v>95</v>
      </c>
      <c r="G139" s="102" t="s">
        <v>84</v>
      </c>
      <c r="H139" s="145" t="s">
        <v>38</v>
      </c>
      <c r="I139"/>
      <c r="J139"/>
      <c r="K139" s="154" t="s">
        <v>221</v>
      </c>
      <c r="L139" s="140">
        <v>800</v>
      </c>
    </row>
    <row r="140" spans="1:12" ht="15.75" hidden="1" customHeight="1" x14ac:dyDescent="0.2">
      <c r="A140" s="12">
        <v>6</v>
      </c>
      <c r="B140" s="12">
        <v>6</v>
      </c>
      <c r="C140" s="133">
        <v>146</v>
      </c>
      <c r="D140" s="110" t="s">
        <v>374</v>
      </c>
      <c r="E140" s="124">
        <v>34581</v>
      </c>
      <c r="F140" s="143" t="s">
        <v>53</v>
      </c>
      <c r="G140" s="144" t="s">
        <v>84</v>
      </c>
      <c r="H140" s="167" t="s">
        <v>127</v>
      </c>
      <c r="I140" s="104" t="s">
        <v>128</v>
      </c>
      <c r="J140" s="148"/>
      <c r="K140" s="109" t="s">
        <v>134</v>
      </c>
      <c r="L140" s="140">
        <v>200</v>
      </c>
    </row>
    <row r="141" spans="1:12" ht="15.75" hidden="1" x14ac:dyDescent="0.3">
      <c r="C141" s="133">
        <v>56</v>
      </c>
      <c r="D141" s="155" t="s">
        <v>236</v>
      </c>
      <c r="E141" s="153">
        <v>34710</v>
      </c>
      <c r="F141" s="103" t="s">
        <v>95</v>
      </c>
      <c r="G141" s="144" t="s">
        <v>103</v>
      </c>
      <c r="H141" s="145" t="s">
        <v>38</v>
      </c>
      <c r="I141"/>
      <c r="J141"/>
      <c r="K141" s="154" t="s">
        <v>237</v>
      </c>
      <c r="L141" s="172" t="s">
        <v>89</v>
      </c>
    </row>
    <row r="142" spans="1:12" ht="15.75" hidden="1" x14ac:dyDescent="0.3">
      <c r="C142" s="133">
        <v>262</v>
      </c>
      <c r="D142" s="155" t="s">
        <v>299</v>
      </c>
      <c r="E142" s="153">
        <v>33012</v>
      </c>
      <c r="F142" s="152" t="s">
        <v>52</v>
      </c>
      <c r="G142" s="144" t="s">
        <v>84</v>
      </c>
      <c r="H142" s="145" t="s">
        <v>119</v>
      </c>
      <c r="I142"/>
      <c r="J142" s="2"/>
      <c r="K142" s="154" t="s">
        <v>300</v>
      </c>
      <c r="L142" s="172" t="s">
        <v>115</v>
      </c>
    </row>
    <row r="143" spans="1:12" ht="15.75" hidden="1" customHeight="1" x14ac:dyDescent="0.3">
      <c r="A143" s="12">
        <v>7</v>
      </c>
      <c r="B143" s="12">
        <v>1</v>
      </c>
      <c r="C143" s="133">
        <v>245</v>
      </c>
      <c r="D143" s="107" t="s">
        <v>40</v>
      </c>
      <c r="E143" s="171" t="s">
        <v>411</v>
      </c>
      <c r="F143" s="103" t="s">
        <v>95</v>
      </c>
      <c r="G143" s="144" t="s">
        <v>84</v>
      </c>
      <c r="H143" s="145" t="s">
        <v>135</v>
      </c>
      <c r="I143"/>
      <c r="J143"/>
      <c r="K143" s="217" t="s">
        <v>43</v>
      </c>
      <c r="L143" s="140">
        <v>200</v>
      </c>
    </row>
    <row r="144" spans="1:12" ht="15.75" hidden="1" customHeight="1" x14ac:dyDescent="0.3">
      <c r="A144" s="12">
        <v>5</v>
      </c>
      <c r="B144" s="12">
        <v>2</v>
      </c>
      <c r="C144" s="133">
        <v>198</v>
      </c>
      <c r="D144" s="155" t="s">
        <v>214</v>
      </c>
      <c r="E144" s="153">
        <v>33278</v>
      </c>
      <c r="F144" s="143" t="s">
        <v>53</v>
      </c>
      <c r="G144" s="144" t="s">
        <v>84</v>
      </c>
      <c r="H144" s="145" t="s">
        <v>38</v>
      </c>
      <c r="I144"/>
      <c r="J144"/>
      <c r="K144" s="154" t="s">
        <v>107</v>
      </c>
      <c r="L144" s="140">
        <v>400</v>
      </c>
    </row>
    <row r="145" spans="1:12" ht="15.75" hidden="1" customHeight="1" x14ac:dyDescent="0.3">
      <c r="A145" s="12">
        <v>7</v>
      </c>
      <c r="B145" s="12">
        <v>2</v>
      </c>
      <c r="C145" s="133">
        <v>229</v>
      </c>
      <c r="D145" s="155" t="s">
        <v>205</v>
      </c>
      <c r="E145" s="153">
        <v>35463</v>
      </c>
      <c r="F145" s="103" t="s">
        <v>95</v>
      </c>
      <c r="G145" s="144" t="s">
        <v>84</v>
      </c>
      <c r="H145" s="145" t="s">
        <v>38</v>
      </c>
      <c r="I145"/>
      <c r="J145"/>
      <c r="K145" s="154" t="s">
        <v>108</v>
      </c>
      <c r="L145" s="140">
        <v>200</v>
      </c>
    </row>
    <row r="146" spans="1:12" ht="15.75" hidden="1" customHeight="1" x14ac:dyDescent="0.2">
      <c r="A146" s="12">
        <v>5</v>
      </c>
      <c r="B146" s="12">
        <v>2</v>
      </c>
      <c r="C146" s="133">
        <v>88</v>
      </c>
      <c r="D146" s="110" t="s">
        <v>387</v>
      </c>
      <c r="E146" s="124">
        <v>35603</v>
      </c>
      <c r="F146" s="103" t="s">
        <v>95</v>
      </c>
      <c r="G146" s="144" t="s">
        <v>84</v>
      </c>
      <c r="H146" s="167" t="s">
        <v>127</v>
      </c>
      <c r="I146" s="104" t="s">
        <v>128</v>
      </c>
      <c r="J146" s="148"/>
      <c r="K146" s="109" t="s">
        <v>131</v>
      </c>
      <c r="L146" s="140">
        <v>60</v>
      </c>
    </row>
    <row r="147" spans="1:12" ht="15.75" hidden="1" customHeight="1" x14ac:dyDescent="0.2">
      <c r="A147" s="14">
        <v>5</v>
      </c>
      <c r="B147" s="14">
        <v>3</v>
      </c>
      <c r="C147" s="133">
        <v>135</v>
      </c>
      <c r="D147" s="141" t="s">
        <v>165</v>
      </c>
      <c r="E147" s="142">
        <v>31608</v>
      </c>
      <c r="F147" s="143" t="s">
        <v>53</v>
      </c>
      <c r="G147" s="144" t="s">
        <v>84</v>
      </c>
      <c r="H147" s="145" t="s">
        <v>96</v>
      </c>
      <c r="I147" s="146"/>
      <c r="J147" s="149"/>
      <c r="K147" s="147" t="s">
        <v>166</v>
      </c>
      <c r="L147" s="140">
        <v>400</v>
      </c>
    </row>
    <row r="148" spans="1:12" ht="15.75" hidden="1" customHeight="1" x14ac:dyDescent="0.3">
      <c r="A148" s="12">
        <v>3</v>
      </c>
      <c r="B148" s="12" t="s">
        <v>747</v>
      </c>
      <c r="C148" s="133">
        <v>298</v>
      </c>
      <c r="D148" s="141" t="s">
        <v>348</v>
      </c>
      <c r="E148" s="142">
        <v>35449</v>
      </c>
      <c r="F148" s="103" t="s">
        <v>95</v>
      </c>
      <c r="G148" s="102" t="s">
        <v>84</v>
      </c>
      <c r="H148" s="145" t="s">
        <v>42</v>
      </c>
      <c r="I148"/>
      <c r="K148" s="141" t="s">
        <v>345</v>
      </c>
      <c r="L148" s="140">
        <v>800</v>
      </c>
    </row>
    <row r="149" spans="1:12" ht="15.75" hidden="1" customHeight="1" x14ac:dyDescent="0.2">
      <c r="A149" s="14">
        <v>3</v>
      </c>
      <c r="B149" s="14" t="s">
        <v>748</v>
      </c>
      <c r="C149" s="133">
        <v>288</v>
      </c>
      <c r="D149" s="141" t="s">
        <v>167</v>
      </c>
      <c r="E149" s="142">
        <v>33610</v>
      </c>
      <c r="F149" s="103" t="s">
        <v>95</v>
      </c>
      <c r="G149" s="144" t="s">
        <v>84</v>
      </c>
      <c r="H149" s="145" t="s">
        <v>96</v>
      </c>
      <c r="I149" s="149"/>
      <c r="K149" s="147" t="s">
        <v>97</v>
      </c>
      <c r="L149" s="140">
        <v>800</v>
      </c>
    </row>
    <row r="150" spans="1:12" ht="15.75" hidden="1" x14ac:dyDescent="0.3">
      <c r="A150" s="12">
        <v>3</v>
      </c>
      <c r="B150" s="12">
        <v>5</v>
      </c>
      <c r="C150" s="133">
        <v>147</v>
      </c>
      <c r="D150" s="155" t="s">
        <v>255</v>
      </c>
      <c r="E150" s="153">
        <v>34903</v>
      </c>
      <c r="F150" s="103" t="s">
        <v>95</v>
      </c>
      <c r="G150" s="144" t="s">
        <v>84</v>
      </c>
      <c r="H150" s="145" t="s">
        <v>118</v>
      </c>
      <c r="I150"/>
      <c r="J150"/>
      <c r="K150" s="154" t="s">
        <v>256</v>
      </c>
      <c r="L150" s="140">
        <v>800</v>
      </c>
    </row>
    <row r="151" spans="1:12" ht="15.75" hidden="1" customHeight="1" x14ac:dyDescent="0.3">
      <c r="A151" s="12">
        <v>1</v>
      </c>
      <c r="B151" s="12">
        <v>11</v>
      </c>
      <c r="C151" s="133">
        <v>247</v>
      </c>
      <c r="D151" s="113" t="s">
        <v>522</v>
      </c>
      <c r="E151" s="115">
        <v>32431</v>
      </c>
      <c r="F151" s="143" t="s">
        <v>53</v>
      </c>
      <c r="G151" s="136" t="s">
        <v>84</v>
      </c>
      <c r="H151" s="145" t="s">
        <v>146</v>
      </c>
      <c r="I151" s="180"/>
      <c r="J151"/>
      <c r="K151" s="182" t="s">
        <v>149</v>
      </c>
      <c r="L151" s="172">
        <v>3000</v>
      </c>
    </row>
    <row r="152" spans="1:12" ht="15.75" hidden="1" x14ac:dyDescent="0.3">
      <c r="C152" s="133">
        <v>233</v>
      </c>
      <c r="D152" s="155" t="s">
        <v>232</v>
      </c>
      <c r="E152" s="153">
        <v>35266</v>
      </c>
      <c r="F152" s="103" t="s">
        <v>95</v>
      </c>
      <c r="G152" s="144" t="s">
        <v>84</v>
      </c>
      <c r="H152" s="145" t="s">
        <v>38</v>
      </c>
      <c r="I152"/>
      <c r="J152"/>
      <c r="K152" s="154" t="s">
        <v>233</v>
      </c>
      <c r="L152" s="172" t="s">
        <v>110</v>
      </c>
    </row>
    <row r="153" spans="1:12" ht="15.75" hidden="1" x14ac:dyDescent="0.3">
      <c r="A153" s="14">
        <v>7</v>
      </c>
      <c r="B153" s="14">
        <v>3</v>
      </c>
      <c r="C153" s="133">
        <v>45</v>
      </c>
      <c r="D153" s="134" t="s">
        <v>159</v>
      </c>
      <c r="E153" s="135">
        <v>33015</v>
      </c>
      <c r="F153" s="143" t="s">
        <v>53</v>
      </c>
      <c r="G153" s="144" t="s">
        <v>84</v>
      </c>
      <c r="H153" s="137" t="s">
        <v>91</v>
      </c>
      <c r="I153" s="138"/>
      <c r="J153"/>
      <c r="K153" s="139" t="s">
        <v>93</v>
      </c>
      <c r="L153" s="140">
        <v>200</v>
      </c>
    </row>
    <row r="154" spans="1:12" ht="15" hidden="1" customHeight="1" x14ac:dyDescent="0.3">
      <c r="A154" s="12">
        <v>5</v>
      </c>
      <c r="B154" s="12">
        <v>4</v>
      </c>
      <c r="C154" s="133">
        <v>124</v>
      </c>
      <c r="D154" s="113" t="s">
        <v>506</v>
      </c>
      <c r="E154" s="103" t="s">
        <v>507</v>
      </c>
      <c r="F154" s="152" t="s">
        <v>52</v>
      </c>
      <c r="G154" s="168" t="s">
        <v>508</v>
      </c>
      <c r="H154" s="150" t="s">
        <v>147</v>
      </c>
      <c r="I154" s="180"/>
      <c r="J154"/>
      <c r="K154" s="181" t="s">
        <v>663</v>
      </c>
      <c r="L154" s="140">
        <v>400</v>
      </c>
    </row>
    <row r="155" spans="1:12" ht="15.75" hidden="1" x14ac:dyDescent="0.3">
      <c r="A155" s="12">
        <v>1</v>
      </c>
      <c r="B155" s="12">
        <v>12</v>
      </c>
      <c r="C155" s="133">
        <v>1</v>
      </c>
      <c r="D155" s="113" t="s">
        <v>253</v>
      </c>
      <c r="E155" s="115">
        <v>32403</v>
      </c>
      <c r="F155" s="152" t="s">
        <v>52</v>
      </c>
      <c r="G155" s="136" t="s">
        <v>84</v>
      </c>
      <c r="H155" s="145" t="s">
        <v>651</v>
      </c>
      <c r="I155" s="180"/>
      <c r="J155"/>
      <c r="K155" s="182" t="s">
        <v>649</v>
      </c>
      <c r="L155" s="172">
        <v>3000</v>
      </c>
    </row>
    <row r="156" spans="1:12" ht="15.75" hidden="1" x14ac:dyDescent="0.3">
      <c r="A156" s="12">
        <v>5</v>
      </c>
      <c r="B156" s="12">
        <v>5</v>
      </c>
      <c r="C156" s="133">
        <v>143</v>
      </c>
      <c r="D156" s="155" t="s">
        <v>269</v>
      </c>
      <c r="E156" s="153">
        <v>33682</v>
      </c>
      <c r="F156" s="152" t="s">
        <v>52</v>
      </c>
      <c r="G156" s="144" t="s">
        <v>84</v>
      </c>
      <c r="H156" s="145" t="s">
        <v>119</v>
      </c>
      <c r="I156"/>
      <c r="J156" s="2"/>
      <c r="K156" s="154" t="s">
        <v>123</v>
      </c>
      <c r="L156" s="140">
        <v>400</v>
      </c>
    </row>
    <row r="157" spans="1:12" ht="15.75" hidden="1" x14ac:dyDescent="0.3">
      <c r="A157" s="12">
        <v>7</v>
      </c>
      <c r="B157" s="12">
        <v>4</v>
      </c>
      <c r="C157" s="133">
        <v>181</v>
      </c>
      <c r="D157" s="113" t="s">
        <v>540</v>
      </c>
      <c r="E157" s="115">
        <v>33948</v>
      </c>
      <c r="F157" s="143" t="s">
        <v>53</v>
      </c>
      <c r="G157" s="144" t="s">
        <v>84</v>
      </c>
      <c r="H157" s="150" t="s">
        <v>146</v>
      </c>
      <c r="I157" s="180"/>
      <c r="J157"/>
      <c r="K157" s="182" t="s">
        <v>150</v>
      </c>
      <c r="L157" s="140">
        <v>200</v>
      </c>
    </row>
    <row r="158" spans="1:12" ht="15.75" hidden="1" x14ac:dyDescent="0.3">
      <c r="C158" s="133">
        <v>263</v>
      </c>
      <c r="D158" s="155" t="s">
        <v>239</v>
      </c>
      <c r="E158" s="153">
        <v>34922</v>
      </c>
      <c r="F158" s="103" t="s">
        <v>95</v>
      </c>
      <c r="G158" s="144" t="s">
        <v>84</v>
      </c>
      <c r="H158" s="145" t="s">
        <v>38</v>
      </c>
      <c r="I158"/>
      <c r="J158"/>
      <c r="K158" s="154" t="s">
        <v>114</v>
      </c>
      <c r="L158" s="172" t="s">
        <v>115</v>
      </c>
    </row>
    <row r="159" spans="1:12" ht="15.75" hidden="1" x14ac:dyDescent="0.3">
      <c r="A159" s="12">
        <v>7</v>
      </c>
      <c r="B159" s="12">
        <v>5</v>
      </c>
      <c r="C159" s="133">
        <v>126</v>
      </c>
      <c r="D159" s="155" t="s">
        <v>264</v>
      </c>
      <c r="E159" s="153">
        <v>31729</v>
      </c>
      <c r="F159" s="152" t="s">
        <v>52</v>
      </c>
      <c r="G159" s="102" t="s">
        <v>84</v>
      </c>
      <c r="H159" s="145" t="s">
        <v>119</v>
      </c>
      <c r="I159"/>
      <c r="J159" s="213"/>
      <c r="K159" s="154" t="s">
        <v>120</v>
      </c>
      <c r="L159" s="140">
        <v>200</v>
      </c>
    </row>
    <row r="160" spans="1:12" ht="15.75" hidden="1" customHeight="1" x14ac:dyDescent="0.2">
      <c r="A160" s="12">
        <v>5</v>
      </c>
      <c r="B160" s="12">
        <v>6</v>
      </c>
      <c r="C160" s="133">
        <v>156</v>
      </c>
      <c r="D160" s="110" t="s">
        <v>394</v>
      </c>
      <c r="E160" s="124">
        <v>32965</v>
      </c>
      <c r="F160" s="143" t="s">
        <v>53</v>
      </c>
      <c r="G160" s="144" t="s">
        <v>84</v>
      </c>
      <c r="H160" s="167" t="s">
        <v>132</v>
      </c>
      <c r="I160" s="104" t="s">
        <v>128</v>
      </c>
      <c r="J160" s="148"/>
      <c r="K160" s="109" t="s">
        <v>395</v>
      </c>
      <c r="L160" s="140">
        <v>400</v>
      </c>
    </row>
    <row r="161" spans="1:12" ht="15.75" hidden="1" x14ac:dyDescent="0.3">
      <c r="A161" s="12">
        <v>3</v>
      </c>
      <c r="B161" s="12">
        <v>6</v>
      </c>
      <c r="C161" s="133">
        <v>157</v>
      </c>
      <c r="D161" s="107" t="s">
        <v>179</v>
      </c>
      <c r="E161" s="203">
        <v>33010</v>
      </c>
      <c r="F161" s="103" t="s">
        <v>95</v>
      </c>
      <c r="G161" s="144" t="s">
        <v>84</v>
      </c>
      <c r="H161" s="145" t="s">
        <v>101</v>
      </c>
      <c r="I161"/>
      <c r="J161"/>
      <c r="K161" s="154" t="s">
        <v>102</v>
      </c>
      <c r="L161" s="140">
        <v>800</v>
      </c>
    </row>
    <row r="162" spans="1:12" ht="15.75" hidden="1" x14ac:dyDescent="0.3">
      <c r="A162" s="12">
        <v>6</v>
      </c>
      <c r="B162" s="12">
        <v>1</v>
      </c>
      <c r="C162" s="133">
        <v>150</v>
      </c>
      <c r="D162" s="141" t="s">
        <v>346</v>
      </c>
      <c r="E162" s="142">
        <v>35448</v>
      </c>
      <c r="F162" s="103" t="s">
        <v>95</v>
      </c>
      <c r="G162" s="144" t="s">
        <v>84</v>
      </c>
      <c r="H162" s="145" t="s">
        <v>42</v>
      </c>
      <c r="I162" s="165"/>
      <c r="J162"/>
      <c r="K162" s="141" t="s">
        <v>345</v>
      </c>
      <c r="L162" s="140">
        <v>400</v>
      </c>
    </row>
    <row r="163" spans="1:12" ht="14.25" hidden="1" x14ac:dyDescent="0.2">
      <c r="A163" s="12">
        <v>7</v>
      </c>
      <c r="B163" s="12">
        <v>6</v>
      </c>
      <c r="C163" s="133">
        <v>189</v>
      </c>
      <c r="D163" s="141" t="s">
        <v>393</v>
      </c>
      <c r="E163" s="142">
        <v>31304</v>
      </c>
      <c r="F163" s="152" t="s">
        <v>52</v>
      </c>
      <c r="G163" s="144" t="s">
        <v>84</v>
      </c>
      <c r="H163" s="145" t="s">
        <v>127</v>
      </c>
      <c r="I163" s="146" t="s">
        <v>128</v>
      </c>
      <c r="J163" s="148"/>
      <c r="K163" s="147" t="s">
        <v>130</v>
      </c>
      <c r="L163" s="140">
        <v>200</v>
      </c>
    </row>
    <row r="164" spans="1:12" ht="15.75" hidden="1" x14ac:dyDescent="0.3">
      <c r="A164" s="14">
        <v>6</v>
      </c>
      <c r="B164" s="14">
        <v>2</v>
      </c>
      <c r="C164" s="133">
        <v>169</v>
      </c>
      <c r="D164" s="134" t="s">
        <v>160</v>
      </c>
      <c r="E164" s="135">
        <v>34898</v>
      </c>
      <c r="F164" s="103" t="s">
        <v>95</v>
      </c>
      <c r="G164" s="136" t="s">
        <v>84</v>
      </c>
      <c r="H164" s="137" t="s">
        <v>91</v>
      </c>
      <c r="I164" s="138"/>
      <c r="J164"/>
      <c r="K164" s="139" t="s">
        <v>94</v>
      </c>
      <c r="L164" s="140">
        <v>400</v>
      </c>
    </row>
    <row r="165" spans="1:12" ht="15.75" hidden="1" customHeight="1" x14ac:dyDescent="0.3">
      <c r="A165" s="12">
        <v>2</v>
      </c>
      <c r="B165" s="12">
        <v>2</v>
      </c>
      <c r="C165" s="133">
        <v>89</v>
      </c>
      <c r="D165" s="155" t="s">
        <v>192</v>
      </c>
      <c r="E165" s="153">
        <v>33812</v>
      </c>
      <c r="F165" s="103" t="s">
        <v>95</v>
      </c>
      <c r="G165" s="144" t="s">
        <v>84</v>
      </c>
      <c r="H165" s="145" t="s">
        <v>38</v>
      </c>
      <c r="I165"/>
      <c r="J165"/>
      <c r="K165" s="154" t="s">
        <v>193</v>
      </c>
      <c r="L165" s="140">
        <v>60</v>
      </c>
    </row>
    <row r="166" spans="1:12" ht="15.75" hidden="1" x14ac:dyDescent="0.3">
      <c r="A166" s="12">
        <v>8</v>
      </c>
      <c r="B166" s="12">
        <v>1</v>
      </c>
      <c r="C166" s="133">
        <v>132</v>
      </c>
      <c r="D166" s="164" t="s">
        <v>322</v>
      </c>
      <c r="E166" s="142">
        <v>36079</v>
      </c>
      <c r="F166" s="103" t="s">
        <v>95</v>
      </c>
      <c r="G166" s="102" t="s">
        <v>84</v>
      </c>
      <c r="H166" s="145" t="s">
        <v>39</v>
      </c>
      <c r="I166" s="148"/>
      <c r="J166"/>
      <c r="K166" s="147" t="s">
        <v>323</v>
      </c>
      <c r="L166" s="140">
        <v>200</v>
      </c>
    </row>
    <row r="167" spans="1:12" ht="15.75" hidden="1" x14ac:dyDescent="0.3">
      <c r="C167" s="185">
        <v>264</v>
      </c>
      <c r="D167" s="107" t="s">
        <v>645</v>
      </c>
      <c r="E167" s="244">
        <v>30220</v>
      </c>
      <c r="F167" s="143" t="s">
        <v>53</v>
      </c>
      <c r="G167" s="144" t="s">
        <v>84</v>
      </c>
      <c r="H167" s="145" t="s">
        <v>646</v>
      </c>
      <c r="I167"/>
      <c r="J167"/>
      <c r="K167" s="191" t="s">
        <v>647</v>
      </c>
      <c r="L167" t="s">
        <v>187</v>
      </c>
    </row>
    <row r="168" spans="1:12" ht="15.75" hidden="1" customHeight="1" x14ac:dyDescent="0.3">
      <c r="A168" s="12">
        <v>1</v>
      </c>
      <c r="B168" s="12">
        <v>13</v>
      </c>
      <c r="C168" s="133">
        <v>30</v>
      </c>
      <c r="D168" s="113" t="s">
        <v>516</v>
      </c>
      <c r="E168" s="115">
        <v>33947</v>
      </c>
      <c r="F168" s="152" t="s">
        <v>52</v>
      </c>
      <c r="G168" s="168" t="s">
        <v>517</v>
      </c>
      <c r="H168" s="145" t="s">
        <v>147</v>
      </c>
      <c r="I168" s="180"/>
      <c r="J168"/>
      <c r="K168" s="181" t="s">
        <v>524</v>
      </c>
      <c r="L168" s="172">
        <v>3000</v>
      </c>
    </row>
    <row r="169" spans="1:12" ht="15.75" hidden="1" customHeight="1" x14ac:dyDescent="0.2">
      <c r="A169" s="12">
        <v>7</v>
      </c>
      <c r="B169" s="12">
        <v>6</v>
      </c>
      <c r="C169" s="133">
        <v>90</v>
      </c>
      <c r="D169" s="106" t="s">
        <v>591</v>
      </c>
      <c r="E169" s="102">
        <v>33718</v>
      </c>
      <c r="F169" s="152" t="s">
        <v>52</v>
      </c>
      <c r="G169" s="102" t="s">
        <v>592</v>
      </c>
      <c r="H169" s="150" t="s">
        <v>80</v>
      </c>
      <c r="I169" s="148"/>
      <c r="J169" s="148" t="s">
        <v>81</v>
      </c>
      <c r="K169" s="151" t="s">
        <v>593</v>
      </c>
      <c r="L169" s="140">
        <v>60</v>
      </c>
    </row>
    <row r="170" spans="1:12" ht="15.75" hidden="1" x14ac:dyDescent="0.3">
      <c r="A170" s="12">
        <v>8</v>
      </c>
      <c r="B170" s="12">
        <v>2</v>
      </c>
      <c r="C170" s="205">
        <v>204</v>
      </c>
      <c r="D170" s="206" t="s">
        <v>209</v>
      </c>
      <c r="E170" s="207">
        <v>34437</v>
      </c>
      <c r="F170" s="103" t="s">
        <v>95</v>
      </c>
      <c r="G170" s="102" t="s">
        <v>84</v>
      </c>
      <c r="H170" s="145" t="s">
        <v>38</v>
      </c>
      <c r="I170" s="208"/>
      <c r="J170" s="208"/>
      <c r="K170" s="209" t="s">
        <v>210</v>
      </c>
      <c r="L170" s="210">
        <v>200</v>
      </c>
    </row>
    <row r="171" spans="1:12" ht="15.75" hidden="1" customHeight="1" x14ac:dyDescent="0.3">
      <c r="A171" s="12">
        <v>2</v>
      </c>
      <c r="B171" s="12">
        <v>4</v>
      </c>
      <c r="C171" s="133">
        <v>43</v>
      </c>
      <c r="D171" s="111" t="s">
        <v>491</v>
      </c>
      <c r="E171" s="102">
        <v>34809</v>
      </c>
      <c r="F171" s="143" t="s">
        <v>53</v>
      </c>
      <c r="G171" s="168" t="s">
        <v>84</v>
      </c>
      <c r="H171" s="169" t="s">
        <v>139</v>
      </c>
      <c r="I171" s="146"/>
      <c r="J171"/>
      <c r="K171" s="151" t="s">
        <v>492</v>
      </c>
      <c r="L171" s="197" t="s">
        <v>141</v>
      </c>
    </row>
    <row r="172" spans="1:12" ht="15.75" hidden="1" customHeight="1" x14ac:dyDescent="0.2">
      <c r="A172" s="12">
        <v>6</v>
      </c>
      <c r="B172" s="12">
        <v>3</v>
      </c>
      <c r="C172" s="133">
        <v>199</v>
      </c>
      <c r="D172" s="141" t="s">
        <v>365</v>
      </c>
      <c r="E172" s="142">
        <v>34572</v>
      </c>
      <c r="F172" s="143" t="s">
        <v>53</v>
      </c>
      <c r="G172" s="144" t="s">
        <v>84</v>
      </c>
      <c r="H172" s="145" t="s">
        <v>127</v>
      </c>
      <c r="I172" s="146" t="s">
        <v>128</v>
      </c>
      <c r="J172" s="148"/>
      <c r="K172" s="147" t="s">
        <v>133</v>
      </c>
      <c r="L172" s="140">
        <v>400</v>
      </c>
    </row>
    <row r="173" spans="1:12" ht="15.75" hidden="1" x14ac:dyDescent="0.3">
      <c r="A173" s="12">
        <v>2</v>
      </c>
      <c r="B173" s="12">
        <v>5</v>
      </c>
      <c r="C173" s="133">
        <v>14</v>
      </c>
      <c r="D173" s="113" t="s">
        <v>251</v>
      </c>
      <c r="E173" s="103" t="s">
        <v>512</v>
      </c>
      <c r="F173" s="143" t="s">
        <v>53</v>
      </c>
      <c r="G173" s="119" t="s">
        <v>84</v>
      </c>
      <c r="H173" s="145" t="s">
        <v>651</v>
      </c>
      <c r="I173" s="180"/>
      <c r="J173"/>
      <c r="K173" s="209" t="s">
        <v>252</v>
      </c>
      <c r="L173" s="199">
        <v>1500</v>
      </c>
    </row>
    <row r="174" spans="1:12" ht="15.75" hidden="1" x14ac:dyDescent="0.3">
      <c r="A174" s="12">
        <v>1</v>
      </c>
      <c r="B174" s="12">
        <v>14</v>
      </c>
      <c r="C174" s="133">
        <v>39</v>
      </c>
      <c r="D174" s="113" t="s">
        <v>520</v>
      </c>
      <c r="E174" s="103" t="s">
        <v>521</v>
      </c>
      <c r="F174" s="143" t="s">
        <v>53</v>
      </c>
      <c r="G174" s="136" t="s">
        <v>84</v>
      </c>
      <c r="H174" s="145" t="s">
        <v>652</v>
      </c>
      <c r="I174" s="180"/>
      <c r="J174"/>
      <c r="K174" s="182" t="s">
        <v>656</v>
      </c>
      <c r="L174" s="172">
        <v>3000</v>
      </c>
    </row>
    <row r="175" spans="1:12" ht="15.75" hidden="1" customHeight="1" x14ac:dyDescent="0.3">
      <c r="A175" s="12">
        <v>6</v>
      </c>
      <c r="B175" s="12">
        <v>4</v>
      </c>
      <c r="C175" s="133">
        <v>170</v>
      </c>
      <c r="D175" s="155" t="s">
        <v>270</v>
      </c>
      <c r="E175" s="153">
        <v>33671</v>
      </c>
      <c r="F175" s="152" t="s">
        <v>52</v>
      </c>
      <c r="G175" s="144" t="s">
        <v>84</v>
      </c>
      <c r="H175" s="145" t="s">
        <v>119</v>
      </c>
      <c r="I175"/>
      <c r="J175" s="2"/>
      <c r="K175" s="154" t="s">
        <v>271</v>
      </c>
      <c r="L175" s="140">
        <v>400</v>
      </c>
    </row>
    <row r="176" spans="1:12" ht="15.75" hidden="1" customHeight="1" x14ac:dyDescent="0.2">
      <c r="C176" s="133">
        <v>265</v>
      </c>
      <c r="D176" s="106" t="s">
        <v>583</v>
      </c>
      <c r="E176" s="102">
        <v>32306</v>
      </c>
      <c r="F176" s="152" t="s">
        <v>52</v>
      </c>
      <c r="G176" s="123" t="s">
        <v>632</v>
      </c>
      <c r="H176" s="150"/>
      <c r="I176" s="148"/>
      <c r="J176" s="231" t="s">
        <v>81</v>
      </c>
      <c r="K176" s="232" t="s">
        <v>584</v>
      </c>
      <c r="L176" s="202" t="s">
        <v>187</v>
      </c>
    </row>
    <row r="177" spans="1:12" ht="15.75" hidden="1" x14ac:dyDescent="0.3">
      <c r="A177" s="12">
        <v>3</v>
      </c>
      <c r="B177" s="12">
        <v>12</v>
      </c>
      <c r="C177" s="133">
        <v>15</v>
      </c>
      <c r="D177" s="141" t="s">
        <v>356</v>
      </c>
      <c r="E177" s="142">
        <v>34402</v>
      </c>
      <c r="F177" s="152" t="s">
        <v>52</v>
      </c>
      <c r="G177" s="144" t="s">
        <v>84</v>
      </c>
      <c r="H177" s="145" t="s">
        <v>42</v>
      </c>
      <c r="I177" s="165"/>
      <c r="J177"/>
      <c r="K177" s="141" t="s">
        <v>357</v>
      </c>
      <c r="L177" s="199">
        <v>1500</v>
      </c>
    </row>
    <row r="178" spans="1:12" ht="15.75" hidden="1" customHeight="1" x14ac:dyDescent="0.3">
      <c r="C178" s="133">
        <v>253</v>
      </c>
      <c r="D178" s="111" t="s">
        <v>482</v>
      </c>
      <c r="E178" s="102">
        <v>34593</v>
      </c>
      <c r="F178" s="143" t="s">
        <v>53</v>
      </c>
      <c r="G178" s="168" t="s">
        <v>84</v>
      </c>
      <c r="H178" s="169" t="s">
        <v>139</v>
      </c>
      <c r="I178" s="146"/>
      <c r="J178"/>
      <c r="K178" s="151" t="s">
        <v>143</v>
      </c>
      <c r="L178" s="202" t="s">
        <v>113</v>
      </c>
    </row>
    <row r="179" spans="1:12" ht="15.75" hidden="1" x14ac:dyDescent="0.3">
      <c r="A179" s="12">
        <v>8</v>
      </c>
      <c r="B179" s="12">
        <v>3</v>
      </c>
      <c r="C179" s="133">
        <v>91</v>
      </c>
      <c r="D179" s="111" t="s">
        <v>484</v>
      </c>
      <c r="E179" s="102">
        <v>35710</v>
      </c>
      <c r="F179" s="103" t="s">
        <v>95</v>
      </c>
      <c r="G179" s="168" t="s">
        <v>84</v>
      </c>
      <c r="H179" s="169" t="s">
        <v>139</v>
      </c>
      <c r="I179" s="146"/>
      <c r="J179"/>
      <c r="K179" s="151" t="s">
        <v>485</v>
      </c>
      <c r="L179" s="140">
        <v>200</v>
      </c>
    </row>
    <row r="180" spans="1:12" ht="14.25" hidden="1" x14ac:dyDescent="0.2">
      <c r="A180" s="12">
        <v>6</v>
      </c>
      <c r="B180" s="12">
        <v>5</v>
      </c>
      <c r="C180" s="133">
        <v>123</v>
      </c>
      <c r="D180" s="177" t="s">
        <v>176</v>
      </c>
      <c r="E180" s="142">
        <v>33095</v>
      </c>
      <c r="F180" s="152" t="s">
        <v>52</v>
      </c>
      <c r="G180" s="102" t="s">
        <v>84</v>
      </c>
      <c r="H180" s="178" t="s">
        <v>139</v>
      </c>
      <c r="I180" s="152"/>
      <c r="J180" s="179"/>
      <c r="K180" s="141" t="s">
        <v>177</v>
      </c>
      <c r="L180" s="140">
        <v>400</v>
      </c>
    </row>
    <row r="181" spans="1:12" ht="15.75" hidden="1" customHeight="1" x14ac:dyDescent="0.3">
      <c r="C181" s="133">
        <v>211</v>
      </c>
      <c r="D181" s="111" t="s">
        <v>462</v>
      </c>
      <c r="E181" s="102">
        <v>32346</v>
      </c>
      <c r="F181" s="152" t="s">
        <v>51</v>
      </c>
      <c r="G181" s="168" t="s">
        <v>84</v>
      </c>
      <c r="H181" s="169" t="s">
        <v>136</v>
      </c>
      <c r="I181" s="146"/>
      <c r="J181"/>
      <c r="K181" s="151" t="s">
        <v>463</v>
      </c>
      <c r="L181" s="202" t="s">
        <v>117</v>
      </c>
    </row>
    <row r="182" spans="1:12" ht="15.75" hidden="1" x14ac:dyDescent="0.3">
      <c r="A182" s="12">
        <v>8</v>
      </c>
      <c r="B182" s="12">
        <v>4</v>
      </c>
      <c r="C182" s="133">
        <v>71</v>
      </c>
      <c r="D182" s="111" t="s">
        <v>489</v>
      </c>
      <c r="E182" s="102">
        <v>34712</v>
      </c>
      <c r="F182" s="103" t="s">
        <v>95</v>
      </c>
      <c r="G182" s="168" t="s">
        <v>84</v>
      </c>
      <c r="H182" s="169" t="s">
        <v>139</v>
      </c>
      <c r="I182" s="146"/>
      <c r="J182"/>
      <c r="K182" s="151" t="s">
        <v>144</v>
      </c>
      <c r="L182" s="140">
        <v>200</v>
      </c>
    </row>
    <row r="183" spans="1:12" ht="15.75" hidden="1" x14ac:dyDescent="0.3">
      <c r="A183" s="12">
        <v>6</v>
      </c>
      <c r="B183" s="12">
        <v>6</v>
      </c>
      <c r="C183" s="133">
        <v>154</v>
      </c>
      <c r="D183" s="111" t="s">
        <v>471</v>
      </c>
      <c r="E183" s="102">
        <v>33942</v>
      </c>
      <c r="F183" s="143" t="s">
        <v>53</v>
      </c>
      <c r="G183" s="168" t="s">
        <v>84</v>
      </c>
      <c r="H183" s="169" t="s">
        <v>139</v>
      </c>
      <c r="I183" s="146"/>
      <c r="J183"/>
      <c r="K183" s="151" t="s">
        <v>140</v>
      </c>
      <c r="L183" s="140">
        <v>400</v>
      </c>
    </row>
    <row r="184" spans="1:12" ht="15.75" hidden="1" x14ac:dyDescent="0.3">
      <c r="C184" s="133">
        <v>254</v>
      </c>
      <c r="D184" s="111" t="s">
        <v>461</v>
      </c>
      <c r="E184" s="102">
        <v>31551</v>
      </c>
      <c r="F184" s="152" t="s">
        <v>52</v>
      </c>
      <c r="G184" s="168" t="s">
        <v>84</v>
      </c>
      <c r="H184" s="169" t="s">
        <v>136</v>
      </c>
      <c r="I184" s="146"/>
      <c r="J184"/>
      <c r="K184" s="151" t="s">
        <v>751</v>
      </c>
      <c r="L184" s="202" t="s">
        <v>113</v>
      </c>
    </row>
    <row r="185" spans="1:12" ht="15.75" hidden="1" x14ac:dyDescent="0.3">
      <c r="C185" s="133">
        <v>57</v>
      </c>
      <c r="D185" s="141" t="s">
        <v>330</v>
      </c>
      <c r="E185" s="142">
        <v>32257</v>
      </c>
      <c r="F185" s="143" t="s">
        <v>53</v>
      </c>
      <c r="G185" s="144" t="s">
        <v>84</v>
      </c>
      <c r="H185" s="145" t="s">
        <v>42</v>
      </c>
      <c r="I185" s="165"/>
      <c r="J185"/>
      <c r="K185" s="141" t="s">
        <v>331</v>
      </c>
      <c r="L185" s="152" t="s">
        <v>89</v>
      </c>
    </row>
    <row r="186" spans="1:12" ht="15.75" hidden="1" x14ac:dyDescent="0.3">
      <c r="C186" s="133">
        <v>266</v>
      </c>
      <c r="D186" s="155" t="s">
        <v>240</v>
      </c>
      <c r="E186" s="153">
        <v>33344</v>
      </c>
      <c r="F186" s="143" t="s">
        <v>53</v>
      </c>
      <c r="G186" s="144" t="s">
        <v>84</v>
      </c>
      <c r="H186" s="145" t="s">
        <v>38</v>
      </c>
      <c r="I186"/>
      <c r="J186"/>
      <c r="K186" s="154" t="s">
        <v>114</v>
      </c>
      <c r="L186" s="172" t="s">
        <v>115</v>
      </c>
    </row>
    <row r="187" spans="1:12" ht="15.75" hidden="1" customHeight="1" x14ac:dyDescent="0.3">
      <c r="B187" s="12">
        <v>4</v>
      </c>
      <c r="C187" s="133">
        <v>283</v>
      </c>
      <c r="D187" s="111" t="s">
        <v>449</v>
      </c>
      <c r="E187" s="102">
        <v>32261</v>
      </c>
      <c r="F187" s="143" t="s">
        <v>53</v>
      </c>
      <c r="G187" s="168" t="s">
        <v>84</v>
      </c>
      <c r="H187" s="169" t="s">
        <v>136</v>
      </c>
      <c r="I187" s="146"/>
      <c r="J187"/>
      <c r="K187" s="151" t="s">
        <v>450</v>
      </c>
      <c r="L187" s="202" t="s">
        <v>126</v>
      </c>
    </row>
    <row r="188" spans="1:12" ht="15.75" hidden="1" customHeight="1" x14ac:dyDescent="0.3">
      <c r="A188" s="12">
        <v>7</v>
      </c>
      <c r="B188" s="12">
        <v>1</v>
      </c>
      <c r="C188" s="133">
        <v>152</v>
      </c>
      <c r="D188" s="141" t="s">
        <v>353</v>
      </c>
      <c r="E188" s="142">
        <v>34554</v>
      </c>
      <c r="F188" s="103" t="s">
        <v>95</v>
      </c>
      <c r="G188" s="144" t="s">
        <v>84</v>
      </c>
      <c r="H188" s="145" t="s">
        <v>42</v>
      </c>
      <c r="I188" s="165"/>
      <c r="J188"/>
      <c r="K188" s="141" t="s">
        <v>354</v>
      </c>
      <c r="L188" s="140">
        <v>400</v>
      </c>
    </row>
    <row r="189" spans="1:12" ht="15.75" hidden="1" x14ac:dyDescent="0.3">
      <c r="A189" s="12">
        <v>8</v>
      </c>
      <c r="B189" s="12">
        <v>5</v>
      </c>
      <c r="C189" s="133">
        <v>43</v>
      </c>
      <c r="D189" s="111" t="s">
        <v>491</v>
      </c>
      <c r="E189" s="102">
        <v>34809</v>
      </c>
      <c r="F189" s="143" t="s">
        <v>53</v>
      </c>
      <c r="G189" s="144" t="s">
        <v>84</v>
      </c>
      <c r="H189" s="169" t="s">
        <v>139</v>
      </c>
      <c r="I189" s="146"/>
      <c r="J189"/>
      <c r="K189" s="151" t="s">
        <v>492</v>
      </c>
      <c r="L189" s="140">
        <v>200</v>
      </c>
    </row>
    <row r="190" spans="1:12" ht="15.75" hidden="1" x14ac:dyDescent="0.3">
      <c r="A190" s="12">
        <v>3</v>
      </c>
      <c r="B190" s="12">
        <v>8</v>
      </c>
      <c r="C190" s="133">
        <v>91</v>
      </c>
      <c r="D190" s="111" t="s">
        <v>484</v>
      </c>
      <c r="E190" s="102">
        <v>35710</v>
      </c>
      <c r="F190" s="103" t="s">
        <v>95</v>
      </c>
      <c r="G190" s="168" t="s">
        <v>84</v>
      </c>
      <c r="H190" s="169" t="s">
        <v>139</v>
      </c>
      <c r="I190" s="146"/>
      <c r="J190"/>
      <c r="K190" s="151" t="s">
        <v>485</v>
      </c>
      <c r="L190" s="140">
        <v>60</v>
      </c>
    </row>
    <row r="191" spans="1:12" ht="14.25" hidden="1" x14ac:dyDescent="0.2">
      <c r="A191" s="12">
        <v>4</v>
      </c>
      <c r="B191" s="12">
        <v>1</v>
      </c>
      <c r="C191" s="133">
        <v>137</v>
      </c>
      <c r="D191" s="110" t="s">
        <v>385</v>
      </c>
      <c r="E191" s="124">
        <v>33842</v>
      </c>
      <c r="F191" s="103" t="s">
        <v>95</v>
      </c>
      <c r="G191" s="144" t="s">
        <v>84</v>
      </c>
      <c r="H191" s="167" t="s">
        <v>127</v>
      </c>
      <c r="I191" s="104" t="s">
        <v>128</v>
      </c>
      <c r="J191" s="148"/>
      <c r="K191" s="109" t="s">
        <v>134</v>
      </c>
      <c r="L191" s="140">
        <v>800</v>
      </c>
    </row>
    <row r="192" spans="1:12" ht="15.75" hidden="1" x14ac:dyDescent="0.3">
      <c r="A192" s="12">
        <v>8</v>
      </c>
      <c r="B192" s="12">
        <v>6</v>
      </c>
      <c r="C192" s="133">
        <v>105</v>
      </c>
      <c r="D192" s="141" t="s">
        <v>325</v>
      </c>
      <c r="E192" s="142">
        <v>34921</v>
      </c>
      <c r="F192" s="152">
        <v>1</v>
      </c>
      <c r="G192" s="144" t="s">
        <v>84</v>
      </c>
      <c r="H192" s="145" t="s">
        <v>39</v>
      </c>
      <c r="I192" s="165"/>
      <c r="J192"/>
      <c r="K192" s="147" t="s">
        <v>41</v>
      </c>
      <c r="L192" s="140">
        <v>200</v>
      </c>
    </row>
    <row r="193" spans="1:12" ht="15.75" hidden="1" customHeight="1" x14ac:dyDescent="0.3">
      <c r="A193" s="12">
        <v>4</v>
      </c>
      <c r="B193" s="12">
        <v>4</v>
      </c>
      <c r="C193" s="133">
        <v>92</v>
      </c>
      <c r="D193" s="155" t="s">
        <v>262</v>
      </c>
      <c r="E193" s="153">
        <v>32249</v>
      </c>
      <c r="F193" s="152" t="s">
        <v>52</v>
      </c>
      <c r="G193" s="144" t="s">
        <v>84</v>
      </c>
      <c r="H193" s="145" t="s">
        <v>119</v>
      </c>
      <c r="I193"/>
      <c r="J193" s="2"/>
      <c r="K193" s="154" t="s">
        <v>121</v>
      </c>
      <c r="L193" s="140">
        <v>60</v>
      </c>
    </row>
    <row r="194" spans="1:12" ht="15.75" hidden="1" customHeight="1" x14ac:dyDescent="0.2">
      <c r="A194" s="12">
        <v>6</v>
      </c>
      <c r="B194" s="12">
        <v>4</v>
      </c>
      <c r="C194" s="133">
        <v>93</v>
      </c>
      <c r="D194" s="141" t="s">
        <v>358</v>
      </c>
      <c r="E194" s="142">
        <v>35127</v>
      </c>
      <c r="F194" s="143" t="s">
        <v>53</v>
      </c>
      <c r="G194" s="144" t="s">
        <v>84</v>
      </c>
      <c r="H194" s="145" t="s">
        <v>127</v>
      </c>
      <c r="I194" s="146" t="s">
        <v>128</v>
      </c>
      <c r="J194" s="148"/>
      <c r="K194" s="147" t="s">
        <v>359</v>
      </c>
      <c r="L194" s="140">
        <v>60</v>
      </c>
    </row>
    <row r="195" spans="1:12" ht="15.75" hidden="1" customHeight="1" x14ac:dyDescent="0.25">
      <c r="A195" s="12">
        <v>7</v>
      </c>
      <c r="B195" s="12">
        <v>2</v>
      </c>
      <c r="C195" s="185">
        <v>168</v>
      </c>
      <c r="D195" s="186" t="s">
        <v>622</v>
      </c>
      <c r="E195" s="187">
        <v>33572</v>
      </c>
      <c r="F195" s="103" t="s">
        <v>95</v>
      </c>
      <c r="G195" s="188" t="s">
        <v>84</v>
      </c>
      <c r="H195" s="189" t="s">
        <v>623</v>
      </c>
      <c r="I195" s="190"/>
      <c r="J195" s="190"/>
      <c r="K195" s="191" t="s">
        <v>624</v>
      </c>
      <c r="L195" s="192">
        <v>400</v>
      </c>
    </row>
    <row r="196" spans="1:12" ht="15.75" hidden="1" customHeight="1" x14ac:dyDescent="0.3">
      <c r="A196" s="12">
        <v>9</v>
      </c>
      <c r="B196" s="12">
        <v>1</v>
      </c>
      <c r="C196" s="133">
        <v>58</v>
      </c>
      <c r="D196" s="141" t="s">
        <v>88</v>
      </c>
      <c r="E196" s="142">
        <v>34954</v>
      </c>
      <c r="F196" s="103" t="s">
        <v>95</v>
      </c>
      <c r="G196" s="144" t="s">
        <v>84</v>
      </c>
      <c r="H196" s="145" t="s">
        <v>42</v>
      </c>
      <c r="I196" s="165"/>
      <c r="J196"/>
      <c r="K196" s="141" t="s">
        <v>87</v>
      </c>
      <c r="L196" s="140">
        <v>200</v>
      </c>
    </row>
    <row r="197" spans="1:12" ht="14.25" hidden="1" x14ac:dyDescent="0.2">
      <c r="A197" s="12">
        <v>4</v>
      </c>
      <c r="B197" s="12">
        <v>2</v>
      </c>
      <c r="C197" s="133">
        <v>518</v>
      </c>
      <c r="D197" s="141" t="s">
        <v>392</v>
      </c>
      <c r="E197" s="142">
        <v>32677</v>
      </c>
      <c r="F197" s="103" t="s">
        <v>95</v>
      </c>
      <c r="G197" s="144" t="s">
        <v>84</v>
      </c>
      <c r="H197" s="145" t="s">
        <v>127</v>
      </c>
      <c r="I197" s="146" t="s">
        <v>128</v>
      </c>
      <c r="J197" s="148"/>
      <c r="K197" s="147" t="s">
        <v>130</v>
      </c>
      <c r="L197" s="140">
        <v>800</v>
      </c>
    </row>
    <row r="198" spans="1:12" ht="15.75" hidden="1" customHeight="1" x14ac:dyDescent="0.3">
      <c r="A198" s="12">
        <v>2</v>
      </c>
      <c r="B198" s="12">
        <v>4</v>
      </c>
      <c r="C198" s="133">
        <v>16</v>
      </c>
      <c r="D198" s="141" t="s">
        <v>83</v>
      </c>
      <c r="E198" s="142">
        <v>32955</v>
      </c>
      <c r="F198" s="152" t="s">
        <v>52</v>
      </c>
      <c r="G198" s="144" t="s">
        <v>84</v>
      </c>
      <c r="H198" s="145" t="s">
        <v>42</v>
      </c>
      <c r="I198" s="165"/>
      <c r="J198"/>
      <c r="K198" s="141" t="s">
        <v>85</v>
      </c>
      <c r="L198" s="199">
        <v>1500</v>
      </c>
    </row>
    <row r="199" spans="1:12" ht="14.25" hidden="1" x14ac:dyDescent="0.2">
      <c r="A199" s="12">
        <v>4</v>
      </c>
      <c r="B199" s="12">
        <v>3</v>
      </c>
      <c r="C199" s="133">
        <v>161</v>
      </c>
      <c r="D199" s="110" t="s">
        <v>384</v>
      </c>
      <c r="E199" s="124">
        <v>34419</v>
      </c>
      <c r="F199" s="103" t="s">
        <v>95</v>
      </c>
      <c r="G199" s="144" t="s">
        <v>84</v>
      </c>
      <c r="H199" s="167" t="s">
        <v>127</v>
      </c>
      <c r="I199" s="104" t="s">
        <v>128</v>
      </c>
      <c r="J199" s="148"/>
      <c r="K199" s="109" t="s">
        <v>134</v>
      </c>
      <c r="L199" s="140">
        <v>800</v>
      </c>
    </row>
    <row r="200" spans="1:12" ht="15.75" hidden="1" x14ac:dyDescent="0.3">
      <c r="A200" s="12">
        <v>7</v>
      </c>
      <c r="B200" s="12">
        <v>3</v>
      </c>
      <c r="C200" s="133">
        <v>181</v>
      </c>
      <c r="D200" s="113" t="s">
        <v>540</v>
      </c>
      <c r="E200" s="115">
        <v>33948</v>
      </c>
      <c r="F200" s="143" t="s">
        <v>53</v>
      </c>
      <c r="G200" s="168" t="s">
        <v>84</v>
      </c>
      <c r="H200" s="150" t="s">
        <v>146</v>
      </c>
      <c r="I200" s="180"/>
      <c r="J200"/>
      <c r="K200" s="182" t="s">
        <v>150</v>
      </c>
      <c r="L200" s="140">
        <v>400</v>
      </c>
    </row>
    <row r="201" spans="1:12" ht="15.75" hidden="1" x14ac:dyDescent="0.3">
      <c r="C201" s="133">
        <v>212</v>
      </c>
      <c r="D201" s="141" t="s">
        <v>334</v>
      </c>
      <c r="E201" s="142">
        <v>34719</v>
      </c>
      <c r="F201" s="143" t="s">
        <v>53</v>
      </c>
      <c r="G201" s="144" t="s">
        <v>84</v>
      </c>
      <c r="H201" s="145" t="s">
        <v>42</v>
      </c>
      <c r="I201" s="165"/>
      <c r="J201"/>
      <c r="K201" s="141" t="s">
        <v>333</v>
      </c>
      <c r="L201" s="152" t="s">
        <v>117</v>
      </c>
    </row>
    <row r="202" spans="1:12" ht="15.75" hidden="1" x14ac:dyDescent="0.3">
      <c r="A202" s="12">
        <v>7</v>
      </c>
      <c r="B202" s="12">
        <v>4</v>
      </c>
      <c r="C202" s="133">
        <v>142</v>
      </c>
      <c r="D202" s="155" t="s">
        <v>272</v>
      </c>
      <c r="E202" s="153">
        <v>32620</v>
      </c>
      <c r="F202" s="143" t="s">
        <v>53</v>
      </c>
      <c r="G202" s="144" t="s">
        <v>84</v>
      </c>
      <c r="H202" s="145" t="s">
        <v>119</v>
      </c>
      <c r="I202"/>
      <c r="J202" s="2"/>
      <c r="K202" s="154" t="s">
        <v>273</v>
      </c>
      <c r="L202" s="140">
        <v>400</v>
      </c>
    </row>
    <row r="203" spans="1:12" ht="15.75" hidden="1" x14ac:dyDescent="0.3">
      <c r="A203" s="12">
        <v>9</v>
      </c>
      <c r="B203" s="12">
        <v>2</v>
      </c>
      <c r="C203" s="133">
        <v>150</v>
      </c>
      <c r="D203" s="141" t="s">
        <v>346</v>
      </c>
      <c r="E203" s="142">
        <v>35448</v>
      </c>
      <c r="F203" s="103" t="s">
        <v>95</v>
      </c>
      <c r="G203" s="144" t="s">
        <v>84</v>
      </c>
      <c r="H203" s="145" t="s">
        <v>42</v>
      </c>
      <c r="I203" s="165"/>
      <c r="J203"/>
      <c r="K203" s="141" t="s">
        <v>345</v>
      </c>
      <c r="L203" s="140">
        <v>200</v>
      </c>
    </row>
    <row r="204" spans="1:12" ht="15.75" hidden="1" customHeight="1" x14ac:dyDescent="0.3">
      <c r="C204" s="133">
        <v>213</v>
      </c>
      <c r="D204" s="155" t="s">
        <v>244</v>
      </c>
      <c r="E204" s="153">
        <v>32378</v>
      </c>
      <c r="F204" s="152" t="s">
        <v>52</v>
      </c>
      <c r="G204" s="144" t="s">
        <v>103</v>
      </c>
      <c r="H204" s="145" t="s">
        <v>38</v>
      </c>
      <c r="I204"/>
      <c r="J204"/>
      <c r="K204" s="154" t="s">
        <v>116</v>
      </c>
      <c r="L204" s="172" t="s">
        <v>117</v>
      </c>
    </row>
    <row r="205" spans="1:12" ht="15.75" hidden="1" customHeight="1" x14ac:dyDescent="0.3">
      <c r="A205" s="12">
        <v>9</v>
      </c>
      <c r="B205" s="12">
        <v>3</v>
      </c>
      <c r="C205" s="133">
        <v>109</v>
      </c>
      <c r="D205" s="113" t="s">
        <v>500</v>
      </c>
      <c r="E205" s="115">
        <v>33312</v>
      </c>
      <c r="F205" s="143" t="s">
        <v>53</v>
      </c>
      <c r="G205" s="136" t="s">
        <v>84</v>
      </c>
      <c r="H205" s="145" t="s">
        <v>146</v>
      </c>
      <c r="I205" s="226"/>
      <c r="J205"/>
      <c r="K205" s="181" t="s">
        <v>148</v>
      </c>
      <c r="L205" s="140">
        <v>200</v>
      </c>
    </row>
    <row r="206" spans="1:12" ht="15.75" hidden="1" customHeight="1" x14ac:dyDescent="0.3">
      <c r="A206" s="12">
        <v>7</v>
      </c>
      <c r="B206" s="12">
        <v>5</v>
      </c>
      <c r="C206" s="133">
        <v>121</v>
      </c>
      <c r="D206" s="111" t="s">
        <v>469</v>
      </c>
      <c r="E206" s="102">
        <v>34939</v>
      </c>
      <c r="F206" s="152" t="s">
        <v>52</v>
      </c>
      <c r="G206" s="168" t="s">
        <v>84</v>
      </c>
      <c r="H206" s="169" t="s">
        <v>139</v>
      </c>
      <c r="I206" s="146"/>
      <c r="J206"/>
      <c r="K206" s="151" t="s">
        <v>140</v>
      </c>
      <c r="L206" s="140">
        <v>400</v>
      </c>
    </row>
    <row r="207" spans="1:12" ht="15.75" hidden="1" customHeight="1" x14ac:dyDescent="0.3">
      <c r="A207" s="12">
        <v>2</v>
      </c>
      <c r="B207" s="12">
        <v>6</v>
      </c>
      <c r="C207" s="133">
        <v>44</v>
      </c>
      <c r="D207" s="111" t="s">
        <v>490</v>
      </c>
      <c r="E207" s="102">
        <v>34309</v>
      </c>
      <c r="F207" s="143" t="s">
        <v>53</v>
      </c>
      <c r="G207" s="168" t="s">
        <v>84</v>
      </c>
      <c r="H207" s="169" t="s">
        <v>139</v>
      </c>
      <c r="I207" s="146"/>
      <c r="J207"/>
      <c r="K207" s="151" t="s">
        <v>144</v>
      </c>
      <c r="L207" s="197" t="s">
        <v>141</v>
      </c>
    </row>
    <row r="208" spans="1:12" ht="15.75" hidden="1" customHeight="1" x14ac:dyDescent="0.3">
      <c r="A208" s="12">
        <v>7</v>
      </c>
      <c r="B208" s="12">
        <v>6</v>
      </c>
      <c r="C208" s="133">
        <v>191</v>
      </c>
      <c r="D208" s="106" t="s">
        <v>401</v>
      </c>
      <c r="E208" s="102">
        <v>34672</v>
      </c>
      <c r="F208" s="143" t="s">
        <v>53</v>
      </c>
      <c r="G208" s="144" t="s">
        <v>84</v>
      </c>
      <c r="H208" s="145" t="s">
        <v>135</v>
      </c>
      <c r="I208" s="148"/>
      <c r="J208"/>
      <c r="K208" s="147" t="s">
        <v>402</v>
      </c>
      <c r="L208" s="140">
        <v>400</v>
      </c>
    </row>
    <row r="209" spans="1:12" ht="15.75" hidden="1" customHeight="1" x14ac:dyDescent="0.3">
      <c r="A209" s="12">
        <v>9</v>
      </c>
      <c r="B209" s="12">
        <v>4</v>
      </c>
      <c r="C209" s="133">
        <v>98</v>
      </c>
      <c r="D209" s="141" t="s">
        <v>86</v>
      </c>
      <c r="E209" s="142">
        <v>34569</v>
      </c>
      <c r="F209" s="143" t="s">
        <v>53</v>
      </c>
      <c r="G209" s="144" t="s">
        <v>84</v>
      </c>
      <c r="H209" s="145" t="s">
        <v>42</v>
      </c>
      <c r="I209" s="165"/>
      <c r="J209"/>
      <c r="K209" s="141" t="s">
        <v>87</v>
      </c>
      <c r="L209" s="140">
        <v>200</v>
      </c>
    </row>
    <row r="210" spans="1:12" ht="15" hidden="1" customHeight="1" x14ac:dyDescent="0.3">
      <c r="A210" s="12">
        <v>4</v>
      </c>
      <c r="B210" s="12">
        <v>4</v>
      </c>
      <c r="C210" s="133">
        <v>178</v>
      </c>
      <c r="D210" s="111" t="s">
        <v>422</v>
      </c>
      <c r="E210" s="102" t="s">
        <v>423</v>
      </c>
      <c r="F210" s="103" t="s">
        <v>95</v>
      </c>
      <c r="G210" s="168" t="s">
        <v>84</v>
      </c>
      <c r="H210" s="169" t="s">
        <v>424</v>
      </c>
      <c r="I210" s="146"/>
      <c r="J210"/>
      <c r="K210" s="151" t="s">
        <v>425</v>
      </c>
      <c r="L210" s="140">
        <v>800</v>
      </c>
    </row>
    <row r="211" spans="1:12" ht="15" hidden="1" customHeight="1" x14ac:dyDescent="0.3">
      <c r="A211" s="12">
        <v>8</v>
      </c>
      <c r="B211" s="12">
        <v>1</v>
      </c>
      <c r="C211" s="133">
        <v>194</v>
      </c>
      <c r="D211" s="107" t="s">
        <v>407</v>
      </c>
      <c r="E211" s="171" t="s">
        <v>408</v>
      </c>
      <c r="F211" s="103" t="s">
        <v>95</v>
      </c>
      <c r="G211" s="144" t="s">
        <v>84</v>
      </c>
      <c r="H211" s="145" t="s">
        <v>135</v>
      </c>
      <c r="I211"/>
      <c r="J211"/>
      <c r="K211" s="151" t="s">
        <v>404</v>
      </c>
      <c r="L211" s="140">
        <v>400</v>
      </c>
    </row>
    <row r="212" spans="1:12" ht="15" hidden="1" customHeight="1" x14ac:dyDescent="0.3">
      <c r="A212" s="12">
        <v>9</v>
      </c>
      <c r="B212" s="12">
        <v>5</v>
      </c>
      <c r="C212" s="133">
        <v>143</v>
      </c>
      <c r="D212" s="155" t="s">
        <v>269</v>
      </c>
      <c r="E212" s="153">
        <v>33682</v>
      </c>
      <c r="F212" s="152" t="s">
        <v>52</v>
      </c>
      <c r="G212" s="144" t="s">
        <v>84</v>
      </c>
      <c r="H212" s="145" t="s">
        <v>119</v>
      </c>
      <c r="I212"/>
      <c r="J212" s="2"/>
      <c r="K212" s="154" t="s">
        <v>123</v>
      </c>
      <c r="L212" s="140">
        <v>200</v>
      </c>
    </row>
    <row r="213" spans="1:12" ht="15" hidden="1" customHeight="1" x14ac:dyDescent="0.2">
      <c r="A213" s="12">
        <v>8</v>
      </c>
      <c r="B213" s="12">
        <v>2</v>
      </c>
      <c r="C213" s="133">
        <v>127</v>
      </c>
      <c r="D213" s="110" t="s">
        <v>390</v>
      </c>
      <c r="E213" s="124">
        <v>31102</v>
      </c>
      <c r="F213" s="103" t="s">
        <v>95</v>
      </c>
      <c r="G213" s="144" t="s">
        <v>84</v>
      </c>
      <c r="H213" s="167" t="s">
        <v>127</v>
      </c>
      <c r="I213" s="104" t="s">
        <v>128</v>
      </c>
      <c r="J213" s="148"/>
      <c r="K213" s="109" t="s">
        <v>131</v>
      </c>
      <c r="L213" s="140">
        <v>400</v>
      </c>
    </row>
    <row r="214" spans="1:12" ht="14.25" hidden="1" customHeight="1" x14ac:dyDescent="0.2">
      <c r="A214" s="12">
        <v>4</v>
      </c>
      <c r="B214" s="12">
        <v>5</v>
      </c>
      <c r="C214" s="133">
        <v>291</v>
      </c>
      <c r="D214" s="110" t="s">
        <v>396</v>
      </c>
      <c r="E214" s="124">
        <v>34514</v>
      </c>
      <c r="F214" s="103" t="s">
        <v>95</v>
      </c>
      <c r="G214" s="144" t="s">
        <v>84</v>
      </c>
      <c r="H214" s="167" t="s">
        <v>127</v>
      </c>
      <c r="I214" s="104" t="s">
        <v>128</v>
      </c>
      <c r="J214" s="148"/>
      <c r="K214" s="109" t="s">
        <v>397</v>
      </c>
      <c r="L214" s="140">
        <v>800</v>
      </c>
    </row>
    <row r="215" spans="1:12" ht="15" hidden="1" customHeight="1" x14ac:dyDescent="0.3">
      <c r="A215" s="12">
        <v>8</v>
      </c>
      <c r="B215" s="12">
        <v>3</v>
      </c>
      <c r="C215" s="133">
        <v>173</v>
      </c>
      <c r="D215" s="155" t="s">
        <v>274</v>
      </c>
      <c r="E215" s="153">
        <v>35189</v>
      </c>
      <c r="F215" s="143" t="s">
        <v>53</v>
      </c>
      <c r="G215" s="144" t="s">
        <v>84</v>
      </c>
      <c r="H215" s="145" t="s">
        <v>119</v>
      </c>
      <c r="I215"/>
      <c r="J215" s="2"/>
      <c r="K215" s="154" t="s">
        <v>275</v>
      </c>
      <c r="L215" s="140">
        <v>400</v>
      </c>
    </row>
    <row r="216" spans="1:12" ht="15" hidden="1" customHeight="1" x14ac:dyDescent="0.2">
      <c r="A216" s="12">
        <v>9</v>
      </c>
      <c r="B216" s="12">
        <v>6</v>
      </c>
      <c r="C216" s="133">
        <v>159</v>
      </c>
      <c r="D216" s="110" t="s">
        <v>400</v>
      </c>
      <c r="E216" s="124">
        <v>30944</v>
      </c>
      <c r="F216" s="143" t="s">
        <v>53</v>
      </c>
      <c r="G216" s="144" t="s">
        <v>84</v>
      </c>
      <c r="H216" s="167" t="s">
        <v>127</v>
      </c>
      <c r="I216" s="104" t="s">
        <v>128</v>
      </c>
      <c r="J216" s="148"/>
      <c r="K216" s="109" t="s">
        <v>129</v>
      </c>
      <c r="L216" s="140">
        <v>200</v>
      </c>
    </row>
    <row r="217" spans="1:12" ht="14.25" hidden="1" customHeight="1" x14ac:dyDescent="0.3">
      <c r="A217" s="12">
        <v>10</v>
      </c>
      <c r="B217" s="12">
        <v>1</v>
      </c>
      <c r="C217" s="133">
        <v>152</v>
      </c>
      <c r="D217" s="141" t="s">
        <v>353</v>
      </c>
      <c r="E217" s="142">
        <v>34554</v>
      </c>
      <c r="F217" s="103" t="s">
        <v>95</v>
      </c>
      <c r="G217" s="144" t="s">
        <v>84</v>
      </c>
      <c r="H217" s="145" t="s">
        <v>42</v>
      </c>
      <c r="I217" s="165"/>
      <c r="J217"/>
      <c r="K217" s="141" t="s">
        <v>354</v>
      </c>
      <c r="L217" s="140">
        <v>200</v>
      </c>
    </row>
    <row r="218" spans="1:12" ht="15" hidden="1" customHeight="1" x14ac:dyDescent="0.3">
      <c r="A218" s="12">
        <v>3</v>
      </c>
      <c r="B218" s="12">
        <v>2</v>
      </c>
      <c r="C218" s="133">
        <v>94</v>
      </c>
      <c r="D218" s="141" t="s">
        <v>351</v>
      </c>
      <c r="E218" s="142">
        <v>33829</v>
      </c>
      <c r="F218" s="103" t="s">
        <v>95</v>
      </c>
      <c r="G218" s="144" t="s">
        <v>84</v>
      </c>
      <c r="H218" s="145" t="s">
        <v>42</v>
      </c>
      <c r="I218" s="165"/>
      <c r="J218"/>
      <c r="K218" s="141" t="s">
        <v>345</v>
      </c>
      <c r="L218" s="140">
        <v>60</v>
      </c>
    </row>
    <row r="219" spans="1:12" ht="15" hidden="1" customHeight="1" x14ac:dyDescent="0.3">
      <c r="A219" s="14">
        <v>10</v>
      </c>
      <c r="B219" s="14">
        <v>2</v>
      </c>
      <c r="C219" s="133">
        <v>101</v>
      </c>
      <c r="D219" s="117" t="s">
        <v>158</v>
      </c>
      <c r="E219" s="193">
        <v>34340</v>
      </c>
      <c r="F219" s="103" t="s">
        <v>95</v>
      </c>
      <c r="G219" s="144" t="s">
        <v>84</v>
      </c>
      <c r="H219" s="194" t="s">
        <v>91</v>
      </c>
      <c r="I219" s="195"/>
      <c r="J219"/>
      <c r="K219" s="196" t="s">
        <v>92</v>
      </c>
      <c r="L219" s="140">
        <v>200</v>
      </c>
    </row>
    <row r="220" spans="1:12" ht="15.75" hidden="1" x14ac:dyDescent="0.3">
      <c r="C220" s="133">
        <v>267</v>
      </c>
      <c r="D220" s="155" t="s">
        <v>311</v>
      </c>
      <c r="E220" s="153">
        <v>33242</v>
      </c>
      <c r="F220" s="152" t="s">
        <v>52</v>
      </c>
      <c r="G220" s="144" t="s">
        <v>84</v>
      </c>
      <c r="H220" s="145" t="s">
        <v>119</v>
      </c>
      <c r="I220"/>
      <c r="J220" s="2"/>
      <c r="K220" s="154" t="s">
        <v>312</v>
      </c>
      <c r="L220" s="172" t="s">
        <v>115</v>
      </c>
    </row>
    <row r="221" spans="1:12" ht="15.75" hidden="1" x14ac:dyDescent="0.3">
      <c r="A221" s="14">
        <v>4</v>
      </c>
      <c r="B221" s="14">
        <v>6</v>
      </c>
      <c r="C221" s="133">
        <v>297</v>
      </c>
      <c r="D221" s="134" t="s">
        <v>161</v>
      </c>
      <c r="E221" s="135">
        <v>34625</v>
      </c>
      <c r="F221" s="103" t="s">
        <v>95</v>
      </c>
      <c r="G221" s="136" t="s">
        <v>84</v>
      </c>
      <c r="H221" s="137" t="s">
        <v>91</v>
      </c>
      <c r="I221" s="138"/>
      <c r="J221"/>
      <c r="K221" s="139" t="s">
        <v>162</v>
      </c>
      <c r="L221" s="140">
        <v>800</v>
      </c>
    </row>
    <row r="222" spans="1:12" ht="14.25" hidden="1" customHeight="1" x14ac:dyDescent="0.2">
      <c r="A222" s="12">
        <v>8</v>
      </c>
      <c r="B222" s="12">
        <v>4</v>
      </c>
      <c r="C222" s="133">
        <v>146</v>
      </c>
      <c r="D222" s="141" t="s">
        <v>374</v>
      </c>
      <c r="E222" s="142">
        <v>34581</v>
      </c>
      <c r="F222" s="143" t="s">
        <v>53</v>
      </c>
      <c r="G222" s="144" t="s">
        <v>84</v>
      </c>
      <c r="H222" s="145" t="s">
        <v>127</v>
      </c>
      <c r="I222" s="146" t="s">
        <v>128</v>
      </c>
      <c r="J222" s="148"/>
      <c r="K222" s="147" t="s">
        <v>134</v>
      </c>
      <c r="L222" s="140">
        <v>400</v>
      </c>
    </row>
    <row r="223" spans="1:12" ht="14.25" hidden="1" customHeight="1" x14ac:dyDescent="0.3">
      <c r="A223" s="12">
        <v>2</v>
      </c>
      <c r="B223" s="12">
        <v>8</v>
      </c>
      <c r="C223" s="133">
        <v>95</v>
      </c>
      <c r="D223" s="155" t="s">
        <v>194</v>
      </c>
      <c r="E223" s="153">
        <v>35095</v>
      </c>
      <c r="F223" s="103" t="s">
        <v>95</v>
      </c>
      <c r="G223" s="144" t="s">
        <v>84</v>
      </c>
      <c r="H223" s="145" t="s">
        <v>38</v>
      </c>
      <c r="I223"/>
      <c r="J223"/>
      <c r="K223" s="154" t="s">
        <v>195</v>
      </c>
      <c r="L223" s="140">
        <v>60</v>
      </c>
    </row>
    <row r="224" spans="1:12" ht="14.25" hidden="1" customHeight="1" x14ac:dyDescent="0.3">
      <c r="A224" s="12">
        <v>4</v>
      </c>
      <c r="B224" s="12">
        <v>7</v>
      </c>
      <c r="C224" s="133">
        <v>138</v>
      </c>
      <c r="D224" s="155" t="s">
        <v>218</v>
      </c>
      <c r="E224" s="153">
        <v>34060</v>
      </c>
      <c r="F224" s="103" t="s">
        <v>95</v>
      </c>
      <c r="G224" s="136" t="s">
        <v>84</v>
      </c>
      <c r="H224" s="145" t="s">
        <v>38</v>
      </c>
      <c r="I224"/>
      <c r="J224"/>
      <c r="K224" s="154" t="s">
        <v>210</v>
      </c>
      <c r="L224" s="140">
        <v>800</v>
      </c>
    </row>
    <row r="225" spans="1:12" ht="14.25" hidden="1" x14ac:dyDescent="0.2">
      <c r="A225" s="12">
        <v>2</v>
      </c>
      <c r="B225" s="12">
        <v>8</v>
      </c>
      <c r="C225" s="133">
        <v>17</v>
      </c>
      <c r="D225" s="141" t="s">
        <v>369</v>
      </c>
      <c r="E225" s="142">
        <v>33914</v>
      </c>
      <c r="F225" s="143" t="s">
        <v>53</v>
      </c>
      <c r="G225" s="144" t="s">
        <v>84</v>
      </c>
      <c r="H225" s="145" t="s">
        <v>127</v>
      </c>
      <c r="I225" s="146" t="s">
        <v>128</v>
      </c>
      <c r="J225" s="148"/>
      <c r="K225" s="147" t="s">
        <v>134</v>
      </c>
      <c r="L225" s="199">
        <v>1500</v>
      </c>
    </row>
    <row r="226" spans="1:12" ht="15.75" hidden="1" x14ac:dyDescent="0.3">
      <c r="A226" s="12">
        <v>4</v>
      </c>
      <c r="B226" s="12">
        <v>8</v>
      </c>
      <c r="C226" s="133">
        <v>164</v>
      </c>
      <c r="D226" s="155" t="s">
        <v>219</v>
      </c>
      <c r="E226" s="153">
        <v>34356</v>
      </c>
      <c r="F226" s="103" t="s">
        <v>95</v>
      </c>
      <c r="G226" s="136" t="s">
        <v>84</v>
      </c>
      <c r="H226" s="145" t="s">
        <v>38</v>
      </c>
      <c r="I226"/>
      <c r="J226"/>
      <c r="K226" s="154" t="s">
        <v>210</v>
      </c>
      <c r="L226" s="140">
        <v>800</v>
      </c>
    </row>
    <row r="227" spans="1:12" ht="15" hidden="1" customHeight="1" x14ac:dyDescent="0.2">
      <c r="A227" s="12">
        <v>2</v>
      </c>
      <c r="B227" s="12">
        <v>7</v>
      </c>
      <c r="C227" s="133">
        <v>18</v>
      </c>
      <c r="D227" s="141" t="s">
        <v>370</v>
      </c>
      <c r="E227" s="142">
        <v>34515</v>
      </c>
      <c r="F227" s="143" t="s">
        <v>53</v>
      </c>
      <c r="G227" s="144" t="s">
        <v>84</v>
      </c>
      <c r="H227" s="145" t="s">
        <v>127</v>
      </c>
      <c r="I227" s="146" t="s">
        <v>128</v>
      </c>
      <c r="J227" s="148"/>
      <c r="K227" s="147" t="s">
        <v>134</v>
      </c>
      <c r="L227" s="199">
        <v>1500</v>
      </c>
    </row>
    <row r="228" spans="1:12" ht="15" hidden="1" customHeight="1" x14ac:dyDescent="0.3">
      <c r="A228" s="12">
        <v>10</v>
      </c>
      <c r="B228" s="12">
        <v>3</v>
      </c>
      <c r="C228" s="133">
        <v>94</v>
      </c>
      <c r="D228" s="141" t="s">
        <v>351</v>
      </c>
      <c r="E228" s="142">
        <v>33829</v>
      </c>
      <c r="F228" s="103" t="s">
        <v>95</v>
      </c>
      <c r="G228" s="144" t="s">
        <v>84</v>
      </c>
      <c r="H228" s="145" t="s">
        <v>42</v>
      </c>
      <c r="I228" s="165"/>
      <c r="J228"/>
      <c r="K228" s="141" t="s">
        <v>345</v>
      </c>
      <c r="L228" s="140">
        <v>200</v>
      </c>
    </row>
    <row r="229" spans="1:12" ht="14.25" hidden="1" customHeight="1" x14ac:dyDescent="0.3">
      <c r="A229" s="12">
        <v>8</v>
      </c>
      <c r="B229" s="12">
        <v>5</v>
      </c>
      <c r="C229" s="133">
        <v>171</v>
      </c>
      <c r="D229" s="106" t="s">
        <v>178</v>
      </c>
      <c r="E229" s="102">
        <v>32096</v>
      </c>
      <c r="F229" s="143" t="s">
        <v>53</v>
      </c>
      <c r="G229" s="144" t="s">
        <v>84</v>
      </c>
      <c r="H229" s="145" t="s">
        <v>101</v>
      </c>
      <c r="I229" s="148"/>
      <c r="J229"/>
      <c r="K229" s="151" t="s">
        <v>102</v>
      </c>
      <c r="L229" s="140">
        <v>400</v>
      </c>
    </row>
    <row r="230" spans="1:12" ht="14.25" hidden="1" customHeight="1" x14ac:dyDescent="0.3">
      <c r="A230" s="12">
        <v>10</v>
      </c>
      <c r="B230" s="12">
        <v>4</v>
      </c>
      <c r="C230" s="133">
        <v>154</v>
      </c>
      <c r="D230" s="111" t="s">
        <v>471</v>
      </c>
      <c r="E230" s="102">
        <v>33942</v>
      </c>
      <c r="F230" s="143" t="s">
        <v>53</v>
      </c>
      <c r="G230" s="144" t="s">
        <v>84</v>
      </c>
      <c r="H230" s="169" t="s">
        <v>139</v>
      </c>
      <c r="I230" s="146"/>
      <c r="J230"/>
      <c r="K230" s="151" t="s">
        <v>140</v>
      </c>
      <c r="L230" s="140">
        <v>200</v>
      </c>
    </row>
    <row r="231" spans="1:12" ht="15" hidden="1" customHeight="1" x14ac:dyDescent="0.3">
      <c r="A231" s="12">
        <v>4</v>
      </c>
      <c r="B231" s="12">
        <v>8</v>
      </c>
      <c r="C231" s="133">
        <v>96</v>
      </c>
      <c r="D231" s="155" t="s">
        <v>196</v>
      </c>
      <c r="E231" s="153">
        <v>35539</v>
      </c>
      <c r="F231" s="103" t="s">
        <v>95</v>
      </c>
      <c r="G231" s="144" t="s">
        <v>84</v>
      </c>
      <c r="H231" s="145" t="s">
        <v>38</v>
      </c>
      <c r="I231"/>
      <c r="J231"/>
      <c r="K231" s="154" t="s">
        <v>197</v>
      </c>
      <c r="L231" s="140">
        <v>60</v>
      </c>
    </row>
    <row r="232" spans="1:12" ht="15" hidden="1" customHeight="1" x14ac:dyDescent="0.2">
      <c r="A232" s="12">
        <v>2</v>
      </c>
      <c r="B232" s="12">
        <v>5</v>
      </c>
      <c r="C232" s="133">
        <v>97</v>
      </c>
      <c r="D232" s="141" t="s">
        <v>368</v>
      </c>
      <c r="E232" s="142">
        <v>33471</v>
      </c>
      <c r="F232" s="143" t="s">
        <v>53</v>
      </c>
      <c r="G232" s="144" t="s">
        <v>84</v>
      </c>
      <c r="H232" s="145" t="s">
        <v>127</v>
      </c>
      <c r="I232" s="146" t="s">
        <v>128</v>
      </c>
      <c r="J232" s="148"/>
      <c r="K232" s="147" t="s">
        <v>133</v>
      </c>
      <c r="L232" s="140">
        <v>60</v>
      </c>
    </row>
    <row r="233" spans="1:12" ht="14.25" hidden="1" customHeight="1" x14ac:dyDescent="0.3">
      <c r="A233" s="12">
        <v>10</v>
      </c>
      <c r="B233" s="12">
        <v>5</v>
      </c>
      <c r="C233" s="133">
        <v>131</v>
      </c>
      <c r="D233" s="112" t="s">
        <v>536</v>
      </c>
      <c r="E233" s="115">
        <v>33189</v>
      </c>
      <c r="F233" s="143" t="s">
        <v>53</v>
      </c>
      <c r="G233" s="102" t="s">
        <v>84</v>
      </c>
      <c r="H233" s="145" t="s">
        <v>146</v>
      </c>
      <c r="I233" s="180"/>
      <c r="J233"/>
      <c r="K233" s="182" t="s">
        <v>150</v>
      </c>
      <c r="L233" s="140">
        <v>200</v>
      </c>
    </row>
    <row r="234" spans="1:12" ht="15" hidden="1" customHeight="1" x14ac:dyDescent="0.3">
      <c r="C234" s="133">
        <v>214</v>
      </c>
      <c r="D234" s="141" t="s">
        <v>335</v>
      </c>
      <c r="E234" s="142">
        <v>34410</v>
      </c>
      <c r="F234" s="143" t="s">
        <v>53</v>
      </c>
      <c r="G234" s="144" t="s">
        <v>84</v>
      </c>
      <c r="H234" s="145" t="s">
        <v>42</v>
      </c>
      <c r="I234" s="165"/>
      <c r="J234"/>
      <c r="K234" s="141" t="s">
        <v>333</v>
      </c>
      <c r="L234" s="152" t="s">
        <v>117</v>
      </c>
    </row>
    <row r="235" spans="1:12" ht="15" hidden="1" customHeight="1" x14ac:dyDescent="0.3">
      <c r="C235" s="133">
        <v>215</v>
      </c>
      <c r="D235" s="155" t="s">
        <v>245</v>
      </c>
      <c r="E235" s="153">
        <v>35415</v>
      </c>
      <c r="F235" s="143" t="s">
        <v>53</v>
      </c>
      <c r="G235" s="144" t="s">
        <v>103</v>
      </c>
      <c r="H235" s="145" t="s">
        <v>38</v>
      </c>
      <c r="I235"/>
      <c r="J235"/>
      <c r="K235" s="154" t="s">
        <v>116</v>
      </c>
      <c r="L235" s="172" t="s">
        <v>117</v>
      </c>
    </row>
    <row r="236" spans="1:12" ht="14.25" hidden="1" customHeight="1" x14ac:dyDescent="0.3">
      <c r="C236" s="133">
        <v>268</v>
      </c>
      <c r="D236" s="155" t="s">
        <v>305</v>
      </c>
      <c r="E236" s="153">
        <v>31584</v>
      </c>
      <c r="F236" s="143" t="s">
        <v>53</v>
      </c>
      <c r="G236" s="144" t="s">
        <v>84</v>
      </c>
      <c r="H236" s="145" t="s">
        <v>119</v>
      </c>
      <c r="I236"/>
      <c r="J236" s="2"/>
      <c r="K236" s="154" t="s">
        <v>304</v>
      </c>
      <c r="L236" s="172" t="s">
        <v>115</v>
      </c>
    </row>
    <row r="237" spans="1:12" ht="15" hidden="1" customHeight="1" x14ac:dyDescent="0.3">
      <c r="C237" s="133">
        <v>255</v>
      </c>
      <c r="D237" s="111" t="s">
        <v>477</v>
      </c>
      <c r="E237" s="102">
        <v>33088</v>
      </c>
      <c r="F237" s="152" t="s">
        <v>52</v>
      </c>
      <c r="G237" s="168" t="s">
        <v>84</v>
      </c>
      <c r="H237" s="169" t="s">
        <v>139</v>
      </c>
      <c r="I237" s="146"/>
      <c r="J237"/>
      <c r="K237" s="151" t="s">
        <v>631</v>
      </c>
      <c r="L237" s="202" t="s">
        <v>113</v>
      </c>
    </row>
    <row r="238" spans="1:12" ht="15" hidden="1" customHeight="1" x14ac:dyDescent="0.3">
      <c r="A238" s="12">
        <v>8</v>
      </c>
      <c r="B238" s="12">
        <v>6</v>
      </c>
      <c r="C238" s="133">
        <v>167</v>
      </c>
      <c r="D238" s="111" t="s">
        <v>426</v>
      </c>
      <c r="E238" s="102">
        <v>33707</v>
      </c>
      <c r="F238" s="143" t="s">
        <v>53</v>
      </c>
      <c r="G238" s="168" t="s">
        <v>84</v>
      </c>
      <c r="H238" s="169" t="s">
        <v>136</v>
      </c>
      <c r="I238" s="146"/>
      <c r="J238"/>
      <c r="K238" s="151" t="s">
        <v>427</v>
      </c>
      <c r="L238" s="140">
        <v>400</v>
      </c>
    </row>
    <row r="239" spans="1:12" ht="14.25" hidden="1" customHeight="1" x14ac:dyDescent="0.3">
      <c r="C239" s="133">
        <v>234</v>
      </c>
      <c r="D239" s="155" t="s">
        <v>290</v>
      </c>
      <c r="E239" s="153">
        <v>33089</v>
      </c>
      <c r="F239" s="152" t="s">
        <v>52</v>
      </c>
      <c r="G239" s="144" t="s">
        <v>84</v>
      </c>
      <c r="H239" s="145" t="s">
        <v>119</v>
      </c>
      <c r="I239"/>
      <c r="J239" s="187"/>
      <c r="K239" s="154" t="s">
        <v>291</v>
      </c>
      <c r="L239" s="172" t="s">
        <v>110</v>
      </c>
    </row>
    <row r="240" spans="1:12" ht="15" hidden="1" customHeight="1" x14ac:dyDescent="0.3">
      <c r="A240" s="12">
        <v>9</v>
      </c>
      <c r="B240" s="12">
        <v>1</v>
      </c>
      <c r="C240" s="133">
        <v>133</v>
      </c>
      <c r="D240" s="155" t="s">
        <v>258</v>
      </c>
      <c r="E240" s="153">
        <v>33346</v>
      </c>
      <c r="F240" s="103" t="s">
        <v>95</v>
      </c>
      <c r="G240" s="144" t="s">
        <v>84</v>
      </c>
      <c r="H240" s="145" t="s">
        <v>118</v>
      </c>
      <c r="I240"/>
      <c r="J240"/>
      <c r="K240" s="154" t="s">
        <v>259</v>
      </c>
      <c r="L240" s="140">
        <v>400</v>
      </c>
    </row>
    <row r="241" spans="1:12" ht="15" hidden="1" customHeight="1" x14ac:dyDescent="0.3">
      <c r="A241" s="12">
        <v>5</v>
      </c>
      <c r="B241" s="12">
        <v>1</v>
      </c>
      <c r="C241" s="133">
        <v>20</v>
      </c>
      <c r="D241" s="113" t="s">
        <v>511</v>
      </c>
      <c r="E241" s="115">
        <v>1989</v>
      </c>
      <c r="F241" s="103" t="s">
        <v>95</v>
      </c>
      <c r="G241" s="116" t="s">
        <v>84</v>
      </c>
      <c r="H241" s="150" t="s">
        <v>146</v>
      </c>
      <c r="I241" s="180"/>
      <c r="J241"/>
      <c r="K241" s="182" t="s">
        <v>149</v>
      </c>
      <c r="L241" s="140">
        <v>800</v>
      </c>
    </row>
    <row r="242" spans="1:12" ht="15" hidden="1" customHeight="1" x14ac:dyDescent="0.3">
      <c r="C242" s="133">
        <v>269</v>
      </c>
      <c r="D242" s="155" t="s">
        <v>310</v>
      </c>
      <c r="E242" s="153">
        <v>35166</v>
      </c>
      <c r="F242" s="103" t="s">
        <v>95</v>
      </c>
      <c r="G242" s="144" t="s">
        <v>84</v>
      </c>
      <c r="H242" s="145" t="s">
        <v>119</v>
      </c>
      <c r="I242"/>
      <c r="J242" s="187"/>
      <c r="K242" s="154" t="s">
        <v>125</v>
      </c>
      <c r="L242" s="172" t="s">
        <v>115</v>
      </c>
    </row>
    <row r="243" spans="1:12" ht="15" hidden="1" customHeight="1" x14ac:dyDescent="0.3">
      <c r="A243" s="12">
        <v>10</v>
      </c>
      <c r="B243" s="12">
        <v>6</v>
      </c>
      <c r="C243" s="133">
        <v>133</v>
      </c>
      <c r="D243" s="155" t="s">
        <v>258</v>
      </c>
      <c r="E243" s="153">
        <v>33346</v>
      </c>
      <c r="F243" s="103" t="s">
        <v>95</v>
      </c>
      <c r="G243" s="102" t="s">
        <v>84</v>
      </c>
      <c r="H243" s="145" t="s">
        <v>118</v>
      </c>
      <c r="I243"/>
      <c r="J243"/>
      <c r="K243" s="154" t="s">
        <v>259</v>
      </c>
      <c r="L243" s="140">
        <v>200</v>
      </c>
    </row>
    <row r="244" spans="1:12" ht="14.25" hidden="1" customHeight="1" x14ac:dyDescent="0.3">
      <c r="C244" s="133">
        <v>58</v>
      </c>
      <c r="D244" s="141" t="s">
        <v>88</v>
      </c>
      <c r="E244" s="142">
        <v>34954</v>
      </c>
      <c r="F244" s="103" t="s">
        <v>95</v>
      </c>
      <c r="G244" s="144" t="s">
        <v>84</v>
      </c>
      <c r="H244" s="145" t="s">
        <v>42</v>
      </c>
      <c r="I244" s="165"/>
      <c r="J244"/>
      <c r="K244" s="141" t="s">
        <v>87</v>
      </c>
      <c r="L244" s="152" t="s">
        <v>89</v>
      </c>
    </row>
    <row r="245" spans="1:12" ht="14.25" hidden="1" customHeight="1" x14ac:dyDescent="0.3">
      <c r="A245" s="12">
        <v>9</v>
      </c>
      <c r="B245" s="12">
        <v>2</v>
      </c>
      <c r="C245" s="133">
        <v>175</v>
      </c>
      <c r="D245" s="155" t="s">
        <v>206</v>
      </c>
      <c r="E245" s="153">
        <v>34482</v>
      </c>
      <c r="F245" s="103" t="s">
        <v>95</v>
      </c>
      <c r="G245" s="144" t="s">
        <v>103</v>
      </c>
      <c r="H245" s="145" t="s">
        <v>38</v>
      </c>
      <c r="I245"/>
      <c r="J245"/>
      <c r="K245" s="154" t="s">
        <v>193</v>
      </c>
      <c r="L245" s="140">
        <v>400</v>
      </c>
    </row>
    <row r="246" spans="1:12" ht="15" hidden="1" customHeight="1" x14ac:dyDescent="0.3">
      <c r="A246" s="12">
        <v>11</v>
      </c>
      <c r="B246" s="12">
        <v>1</v>
      </c>
      <c r="C246" s="133">
        <v>75</v>
      </c>
      <c r="D246" s="206" t="s">
        <v>190</v>
      </c>
      <c r="E246" s="207">
        <v>35566</v>
      </c>
      <c r="F246" s="103" t="s">
        <v>95</v>
      </c>
      <c r="G246" s="102" t="s">
        <v>84</v>
      </c>
      <c r="H246" s="145" t="s">
        <v>38</v>
      </c>
      <c r="I246" s="208"/>
      <c r="J246"/>
      <c r="K246" s="209" t="s">
        <v>191</v>
      </c>
      <c r="L246" s="210">
        <v>200</v>
      </c>
    </row>
    <row r="247" spans="1:12" ht="15" hidden="1" customHeight="1" x14ac:dyDescent="0.2">
      <c r="A247" s="12">
        <v>9</v>
      </c>
      <c r="B247" s="12">
        <v>3</v>
      </c>
      <c r="C247" s="133">
        <v>137</v>
      </c>
      <c r="D247" s="141" t="s">
        <v>385</v>
      </c>
      <c r="E247" s="142">
        <v>33842</v>
      </c>
      <c r="F247" s="103" t="s">
        <v>95</v>
      </c>
      <c r="G247" s="144" t="s">
        <v>84</v>
      </c>
      <c r="H247" s="145" t="s">
        <v>127</v>
      </c>
      <c r="I247" s="146" t="s">
        <v>128</v>
      </c>
      <c r="J247" s="148"/>
      <c r="K247" s="147" t="s">
        <v>134</v>
      </c>
      <c r="L247" s="140">
        <v>400</v>
      </c>
    </row>
    <row r="248" spans="1:12" ht="14.25" hidden="1" customHeight="1" x14ac:dyDescent="0.3">
      <c r="C248" s="133">
        <v>235</v>
      </c>
      <c r="D248" s="111" t="s">
        <v>472</v>
      </c>
      <c r="E248" s="102" t="s">
        <v>473</v>
      </c>
      <c r="F248" s="143" t="s">
        <v>53</v>
      </c>
      <c r="G248" s="144" t="s">
        <v>84</v>
      </c>
      <c r="H248" s="169" t="s">
        <v>139</v>
      </c>
      <c r="I248" s="146"/>
      <c r="J248"/>
      <c r="K248" s="151" t="s">
        <v>474</v>
      </c>
      <c r="L248" s="202" t="s">
        <v>110</v>
      </c>
    </row>
    <row r="249" spans="1:12" ht="14.25" hidden="1" customHeight="1" x14ac:dyDescent="0.2">
      <c r="C249" s="133">
        <v>270</v>
      </c>
      <c r="D249" s="141" t="s">
        <v>581</v>
      </c>
      <c r="E249" s="142">
        <v>33559</v>
      </c>
      <c r="F249" s="152" t="s">
        <v>52</v>
      </c>
      <c r="G249" s="144" t="s">
        <v>582</v>
      </c>
      <c r="H249" s="145" t="s">
        <v>597</v>
      </c>
      <c r="I249" s="146"/>
      <c r="J249" s="148" t="s">
        <v>81</v>
      </c>
      <c r="K249" s="147" t="s">
        <v>598</v>
      </c>
      <c r="L249" s="199" t="s">
        <v>115</v>
      </c>
    </row>
    <row r="250" spans="1:12" ht="14.25" hidden="1" customHeight="1" x14ac:dyDescent="0.3">
      <c r="A250" s="12">
        <v>5</v>
      </c>
      <c r="B250" s="12">
        <v>2</v>
      </c>
      <c r="C250" s="133">
        <v>38</v>
      </c>
      <c r="D250" s="141" t="s">
        <v>328</v>
      </c>
      <c r="E250" s="142">
        <v>33718</v>
      </c>
      <c r="F250" s="143" t="s">
        <v>53</v>
      </c>
      <c r="G250" s="144" t="s">
        <v>84</v>
      </c>
      <c r="H250" s="145" t="s">
        <v>39</v>
      </c>
      <c r="I250" s="165"/>
      <c r="J250"/>
      <c r="K250" s="141" t="s">
        <v>329</v>
      </c>
      <c r="L250" s="140">
        <v>800</v>
      </c>
    </row>
    <row r="251" spans="1:12" ht="15.75" hidden="1" customHeight="1" x14ac:dyDescent="0.3">
      <c r="A251" s="12">
        <v>1</v>
      </c>
      <c r="B251" s="12">
        <v>15</v>
      </c>
      <c r="C251" s="133">
        <v>29</v>
      </c>
      <c r="D251" s="111" t="s">
        <v>441</v>
      </c>
      <c r="E251" s="102">
        <v>33813</v>
      </c>
      <c r="F251" s="152" t="s">
        <v>52</v>
      </c>
      <c r="G251" s="168" t="s">
        <v>84</v>
      </c>
      <c r="H251" s="169" t="s">
        <v>136</v>
      </c>
      <c r="I251" s="146"/>
      <c r="J251"/>
      <c r="K251" s="151" t="s">
        <v>442</v>
      </c>
      <c r="L251" s="172">
        <v>3000</v>
      </c>
    </row>
    <row r="252" spans="1:12" ht="15.75" hidden="1" customHeight="1" x14ac:dyDescent="0.2">
      <c r="A252" s="12">
        <v>2</v>
      </c>
      <c r="B252" s="12">
        <v>1</v>
      </c>
      <c r="C252" s="133">
        <v>19</v>
      </c>
      <c r="D252" s="125" t="s">
        <v>614</v>
      </c>
      <c r="E252" s="126">
        <v>33567</v>
      </c>
      <c r="F252" s="143" t="s">
        <v>53</v>
      </c>
      <c r="G252" s="126" t="s">
        <v>82</v>
      </c>
      <c r="H252" s="222" t="s">
        <v>136</v>
      </c>
      <c r="I252" s="223"/>
      <c r="J252" s="225" t="s">
        <v>81</v>
      </c>
      <c r="K252" s="224" t="s">
        <v>156</v>
      </c>
      <c r="L252" s="199">
        <v>1500</v>
      </c>
    </row>
    <row r="253" spans="1:12" ht="28.5" hidden="1" customHeight="1" x14ac:dyDescent="0.3">
      <c r="A253" s="12">
        <v>1</v>
      </c>
      <c r="B253" s="12">
        <v>16</v>
      </c>
      <c r="C253" s="133">
        <v>281</v>
      </c>
      <c r="D253" s="107" t="s">
        <v>534</v>
      </c>
      <c r="E253" s="115">
        <v>29411</v>
      </c>
      <c r="F253" s="152" t="s">
        <v>51</v>
      </c>
      <c r="G253" s="116" t="s">
        <v>84</v>
      </c>
      <c r="H253" s="150" t="s">
        <v>147</v>
      </c>
      <c r="I253" s="180"/>
      <c r="J253"/>
      <c r="K253" s="217" t="s">
        <v>535</v>
      </c>
      <c r="L253" s="172">
        <v>3000</v>
      </c>
    </row>
    <row r="254" spans="1:12" ht="14.25" hidden="1" customHeight="1" x14ac:dyDescent="0.2">
      <c r="C254" s="133">
        <v>236</v>
      </c>
      <c r="D254" s="110" t="s">
        <v>379</v>
      </c>
      <c r="E254" s="124">
        <v>32633</v>
      </c>
      <c r="F254" s="152" t="s">
        <v>52</v>
      </c>
      <c r="G254" s="144" t="s">
        <v>84</v>
      </c>
      <c r="H254" s="167" t="s">
        <v>127</v>
      </c>
      <c r="I254" s="104" t="s">
        <v>128</v>
      </c>
      <c r="J254" s="148"/>
      <c r="K254" s="109" t="s">
        <v>378</v>
      </c>
      <c r="L254" s="105" t="s">
        <v>110</v>
      </c>
    </row>
    <row r="255" spans="1:12" ht="15.75" hidden="1" customHeight="1" x14ac:dyDescent="0.2">
      <c r="A255" s="12">
        <v>9</v>
      </c>
      <c r="B255" s="12">
        <v>4</v>
      </c>
      <c r="C255" s="133">
        <v>159</v>
      </c>
      <c r="D255" s="141" t="s">
        <v>400</v>
      </c>
      <c r="E255" s="142">
        <v>30944</v>
      </c>
      <c r="F255" s="143" t="s">
        <v>53</v>
      </c>
      <c r="G255" s="144" t="s">
        <v>84</v>
      </c>
      <c r="H255" s="145" t="s">
        <v>127</v>
      </c>
      <c r="I255" s="146" t="s">
        <v>128</v>
      </c>
      <c r="J255" s="148"/>
      <c r="K255" s="109" t="s">
        <v>129</v>
      </c>
      <c r="L255" s="140">
        <v>400</v>
      </c>
    </row>
    <row r="256" spans="1:12" ht="15" hidden="1" customHeight="1" x14ac:dyDescent="0.3">
      <c r="A256" s="12">
        <v>11</v>
      </c>
      <c r="B256" s="12">
        <v>2</v>
      </c>
      <c r="C256" s="133">
        <v>89</v>
      </c>
      <c r="D256" s="155" t="s">
        <v>192</v>
      </c>
      <c r="E256" s="153">
        <v>33812</v>
      </c>
      <c r="F256" s="103" t="s">
        <v>95</v>
      </c>
      <c r="G256" s="144" t="s">
        <v>84</v>
      </c>
      <c r="H256" s="145" t="s">
        <v>38</v>
      </c>
      <c r="I256"/>
      <c r="J256"/>
      <c r="K256" s="154" t="s">
        <v>193</v>
      </c>
      <c r="L256" s="140">
        <v>200</v>
      </c>
    </row>
    <row r="257" spans="1:12" ht="15" hidden="1" customHeight="1" x14ac:dyDescent="0.3">
      <c r="A257" s="12">
        <v>3</v>
      </c>
      <c r="B257" s="12">
        <v>1</v>
      </c>
      <c r="C257" s="133">
        <v>20</v>
      </c>
      <c r="D257" s="113" t="s">
        <v>511</v>
      </c>
      <c r="E257" s="115">
        <v>32669</v>
      </c>
      <c r="F257" s="103" t="s">
        <v>95</v>
      </c>
      <c r="G257" s="116" t="s">
        <v>84</v>
      </c>
      <c r="H257" s="150" t="s">
        <v>146</v>
      </c>
      <c r="I257" s="180"/>
      <c r="J257"/>
      <c r="K257" s="182" t="s">
        <v>149</v>
      </c>
      <c r="L257" s="199">
        <v>1500</v>
      </c>
    </row>
    <row r="258" spans="1:12" ht="15" hidden="1" customHeight="1" x14ac:dyDescent="0.3">
      <c r="A258" s="12">
        <v>5</v>
      </c>
      <c r="B258" s="12">
        <v>3</v>
      </c>
      <c r="C258" s="133">
        <v>16</v>
      </c>
      <c r="D258" s="141" t="s">
        <v>83</v>
      </c>
      <c r="E258" s="142">
        <v>32955</v>
      </c>
      <c r="F258" s="152" t="s">
        <v>52</v>
      </c>
      <c r="G258" s="144" t="s">
        <v>84</v>
      </c>
      <c r="H258" s="145" t="s">
        <v>42</v>
      </c>
      <c r="I258" s="165"/>
      <c r="J258"/>
      <c r="K258" s="141" t="s">
        <v>85</v>
      </c>
      <c r="L258" s="140">
        <v>800</v>
      </c>
    </row>
    <row r="259" spans="1:12" ht="14.25" hidden="1" customHeight="1" x14ac:dyDescent="0.2">
      <c r="A259" s="12">
        <v>5</v>
      </c>
      <c r="B259" s="12">
        <v>4</v>
      </c>
      <c r="C259" s="133">
        <v>14</v>
      </c>
      <c r="D259" s="113" t="s">
        <v>251</v>
      </c>
      <c r="E259" s="103" t="s">
        <v>512</v>
      </c>
      <c r="F259" s="143" t="s">
        <v>53</v>
      </c>
      <c r="G259" s="119" t="s">
        <v>84</v>
      </c>
      <c r="H259" s="145" t="s">
        <v>651</v>
      </c>
      <c r="I259" s="180"/>
      <c r="J259" s="148"/>
      <c r="K259" s="209" t="s">
        <v>252</v>
      </c>
      <c r="L259" s="172">
        <v>800</v>
      </c>
    </row>
    <row r="260" spans="1:12" ht="14.25" hidden="1" customHeight="1" x14ac:dyDescent="0.3">
      <c r="A260" s="12">
        <v>11</v>
      </c>
      <c r="B260" s="12">
        <v>3</v>
      </c>
      <c r="C260" s="133">
        <v>48</v>
      </c>
      <c r="D260" s="141" t="s">
        <v>338</v>
      </c>
      <c r="E260" s="142">
        <v>34841</v>
      </c>
      <c r="F260" s="143" t="s">
        <v>53</v>
      </c>
      <c r="G260" s="144" t="s">
        <v>84</v>
      </c>
      <c r="H260" s="145" t="s">
        <v>42</v>
      </c>
      <c r="I260" s="165"/>
      <c r="J260"/>
      <c r="K260" s="141" t="s">
        <v>339</v>
      </c>
      <c r="L260" s="140">
        <v>200</v>
      </c>
    </row>
    <row r="261" spans="1:12" ht="15" hidden="1" customHeight="1" x14ac:dyDescent="0.2">
      <c r="A261" s="12">
        <v>5</v>
      </c>
      <c r="B261" s="12">
        <v>5</v>
      </c>
      <c r="C261" s="133">
        <v>18</v>
      </c>
      <c r="D261" s="110" t="s">
        <v>370</v>
      </c>
      <c r="E261" s="124">
        <v>34515</v>
      </c>
      <c r="F261" s="143" t="s">
        <v>53</v>
      </c>
      <c r="G261" s="144" t="s">
        <v>84</v>
      </c>
      <c r="H261" s="167" t="s">
        <v>127</v>
      </c>
      <c r="I261" s="104" t="s">
        <v>128</v>
      </c>
      <c r="J261" s="148"/>
      <c r="K261" s="109" t="s">
        <v>134</v>
      </c>
      <c r="L261" s="140">
        <v>800</v>
      </c>
    </row>
    <row r="262" spans="1:12" ht="15" hidden="1" customHeight="1" x14ac:dyDescent="0.3">
      <c r="A262" s="12">
        <v>5</v>
      </c>
      <c r="B262" s="12">
        <v>6</v>
      </c>
      <c r="C262" s="133">
        <v>7</v>
      </c>
      <c r="D262" s="111" t="s">
        <v>435</v>
      </c>
      <c r="E262" s="102" t="s">
        <v>436</v>
      </c>
      <c r="F262" s="143" t="s">
        <v>53</v>
      </c>
      <c r="G262" s="168" t="s">
        <v>84</v>
      </c>
      <c r="H262" s="169" t="s">
        <v>136</v>
      </c>
      <c r="I262" s="146"/>
      <c r="J262"/>
      <c r="K262" s="151" t="s">
        <v>434</v>
      </c>
      <c r="L262" s="140">
        <v>800</v>
      </c>
    </row>
    <row r="263" spans="1:12" ht="15" hidden="1" customHeight="1" x14ac:dyDescent="0.3">
      <c r="C263" s="133">
        <v>59</v>
      </c>
      <c r="D263" s="111" t="s">
        <v>480</v>
      </c>
      <c r="E263" s="102">
        <v>32021</v>
      </c>
      <c r="F263" s="152" t="s">
        <v>51</v>
      </c>
      <c r="G263" s="168" t="s">
        <v>84</v>
      </c>
      <c r="H263" s="169" t="s">
        <v>139</v>
      </c>
      <c r="I263" s="146"/>
      <c r="J263"/>
      <c r="K263" s="151" t="s">
        <v>143</v>
      </c>
      <c r="L263" s="202" t="s">
        <v>89</v>
      </c>
    </row>
    <row r="264" spans="1:12" ht="15" hidden="1" customHeight="1" x14ac:dyDescent="0.3">
      <c r="A264" s="12">
        <v>5</v>
      </c>
      <c r="B264" s="12">
        <v>7</v>
      </c>
      <c r="C264" s="133">
        <v>6</v>
      </c>
      <c r="D264" s="155" t="s">
        <v>283</v>
      </c>
      <c r="E264" s="153">
        <v>34046</v>
      </c>
      <c r="F264" s="143" t="s">
        <v>53</v>
      </c>
      <c r="G264" s="144" t="s">
        <v>84</v>
      </c>
      <c r="H264" s="145" t="s">
        <v>119</v>
      </c>
      <c r="I264"/>
      <c r="J264" s="214"/>
      <c r="K264" s="154" t="s">
        <v>122</v>
      </c>
      <c r="L264" s="140">
        <v>800</v>
      </c>
    </row>
    <row r="265" spans="1:12" ht="15.75" hidden="1" customHeight="1" x14ac:dyDescent="0.2">
      <c r="A265" s="12">
        <v>2</v>
      </c>
      <c r="B265" s="12">
        <v>9</v>
      </c>
      <c r="C265" s="133">
        <v>21</v>
      </c>
      <c r="D265" s="141" t="s">
        <v>373</v>
      </c>
      <c r="E265" s="142">
        <v>34031</v>
      </c>
      <c r="F265" s="143" t="s">
        <v>53</v>
      </c>
      <c r="G265" s="144" t="s">
        <v>84</v>
      </c>
      <c r="H265" s="145" t="s">
        <v>127</v>
      </c>
      <c r="I265" s="146" t="s">
        <v>128</v>
      </c>
      <c r="J265" s="148"/>
      <c r="K265" s="147" t="s">
        <v>134</v>
      </c>
      <c r="L265" s="199">
        <v>1500</v>
      </c>
    </row>
    <row r="266" spans="1:12" ht="15.75" hidden="1" x14ac:dyDescent="0.3">
      <c r="A266" s="12">
        <v>3</v>
      </c>
      <c r="B266" s="12">
        <v>5</v>
      </c>
      <c r="C266" s="133">
        <v>98</v>
      </c>
      <c r="D266" s="141" t="s">
        <v>86</v>
      </c>
      <c r="E266" s="142">
        <v>34569</v>
      </c>
      <c r="F266" s="143" t="s">
        <v>53</v>
      </c>
      <c r="G266" s="144" t="s">
        <v>84</v>
      </c>
      <c r="H266" s="145" t="s">
        <v>42</v>
      </c>
      <c r="I266" s="165"/>
      <c r="J266"/>
      <c r="K266" s="141" t="s">
        <v>87</v>
      </c>
      <c r="L266" s="140">
        <v>60</v>
      </c>
    </row>
    <row r="267" spans="1:12" ht="15.75" hidden="1" x14ac:dyDescent="0.3">
      <c r="A267" s="12">
        <v>11</v>
      </c>
      <c r="B267" s="12">
        <v>4</v>
      </c>
      <c r="C267" s="133">
        <v>165</v>
      </c>
      <c r="D267" s="112" t="s">
        <v>537</v>
      </c>
      <c r="E267" s="115">
        <v>34037</v>
      </c>
      <c r="F267" s="143" t="s">
        <v>53</v>
      </c>
      <c r="G267" s="144" t="s">
        <v>84</v>
      </c>
      <c r="H267" s="145" t="s">
        <v>146</v>
      </c>
      <c r="I267" s="180"/>
      <c r="J267"/>
      <c r="K267" s="182" t="s">
        <v>150</v>
      </c>
      <c r="L267" s="140">
        <v>200</v>
      </c>
    </row>
    <row r="268" spans="1:12" ht="15.75" hidden="1" customHeight="1" x14ac:dyDescent="0.3">
      <c r="A268" s="12">
        <v>9</v>
      </c>
      <c r="B268" s="12">
        <v>5</v>
      </c>
      <c r="C268" s="133">
        <v>165</v>
      </c>
      <c r="D268" s="112" t="s">
        <v>537</v>
      </c>
      <c r="E268" s="115">
        <v>34037</v>
      </c>
      <c r="F268" s="143" t="s">
        <v>53</v>
      </c>
      <c r="G268" s="168" t="s">
        <v>84</v>
      </c>
      <c r="H268" s="145" t="s">
        <v>146</v>
      </c>
      <c r="I268" s="180"/>
      <c r="J268"/>
      <c r="K268" s="182" t="s">
        <v>150</v>
      </c>
      <c r="L268" s="140">
        <v>400</v>
      </c>
    </row>
    <row r="269" spans="1:12" ht="15.75" hidden="1" x14ac:dyDescent="0.3">
      <c r="A269" s="12">
        <v>11</v>
      </c>
      <c r="B269" s="12">
        <v>5</v>
      </c>
      <c r="C269" s="133">
        <v>148</v>
      </c>
      <c r="D269" s="111" t="s">
        <v>468</v>
      </c>
      <c r="E269" s="102">
        <v>35142</v>
      </c>
      <c r="F269" s="143" t="s">
        <v>53</v>
      </c>
      <c r="G269" s="144" t="s">
        <v>84</v>
      </c>
      <c r="H269" s="169" t="s">
        <v>139</v>
      </c>
      <c r="I269" s="146"/>
      <c r="J269"/>
      <c r="K269" s="151" t="s">
        <v>140</v>
      </c>
      <c r="L269" s="140">
        <v>200</v>
      </c>
    </row>
    <row r="270" spans="1:12" ht="15.75" hidden="1" x14ac:dyDescent="0.3">
      <c r="C270" s="133">
        <v>60</v>
      </c>
      <c r="D270" s="111" t="s">
        <v>475</v>
      </c>
      <c r="E270" s="102">
        <v>35136</v>
      </c>
      <c r="F270" s="143" t="s">
        <v>53</v>
      </c>
      <c r="G270" s="168" t="s">
        <v>84</v>
      </c>
      <c r="H270" s="169" t="s">
        <v>139</v>
      </c>
      <c r="I270" s="146"/>
      <c r="J270"/>
      <c r="K270" s="151" t="s">
        <v>476</v>
      </c>
      <c r="L270" s="202" t="s">
        <v>89</v>
      </c>
    </row>
    <row r="271" spans="1:12" ht="15.75" hidden="1" x14ac:dyDescent="0.3">
      <c r="C271" s="133">
        <v>61</v>
      </c>
      <c r="D271" s="111" t="s">
        <v>483</v>
      </c>
      <c r="E271" s="102">
        <v>34448</v>
      </c>
      <c r="F271" s="143" t="s">
        <v>53</v>
      </c>
      <c r="G271" s="168" t="s">
        <v>84</v>
      </c>
      <c r="H271" s="169" t="s">
        <v>139</v>
      </c>
      <c r="I271" s="146"/>
      <c r="J271"/>
      <c r="K271" s="151" t="s">
        <v>143</v>
      </c>
      <c r="L271" s="202" t="s">
        <v>89</v>
      </c>
    </row>
    <row r="272" spans="1:12" ht="15.75" hidden="1" x14ac:dyDescent="0.3">
      <c r="A272" s="12">
        <v>11</v>
      </c>
      <c r="B272" s="12">
        <v>6</v>
      </c>
      <c r="C272" s="133">
        <v>171</v>
      </c>
      <c r="D272" s="110" t="s">
        <v>178</v>
      </c>
      <c r="E272" s="124">
        <v>32096</v>
      </c>
      <c r="F272" s="143" t="s">
        <v>53</v>
      </c>
      <c r="G272" s="144" t="s">
        <v>84</v>
      </c>
      <c r="H272" s="145" t="s">
        <v>101</v>
      </c>
      <c r="I272" s="104"/>
      <c r="J272"/>
      <c r="K272" s="109" t="s">
        <v>102</v>
      </c>
      <c r="L272" s="140">
        <v>200</v>
      </c>
    </row>
    <row r="273" spans="1:12" ht="15.75" hidden="1" x14ac:dyDescent="0.3">
      <c r="A273" s="12">
        <v>9</v>
      </c>
      <c r="B273" s="12">
        <v>6</v>
      </c>
      <c r="C273" s="133">
        <v>129</v>
      </c>
      <c r="D273" s="107" t="s">
        <v>180</v>
      </c>
      <c r="E273" s="153">
        <v>34312</v>
      </c>
      <c r="F273" s="103" t="s">
        <v>95</v>
      </c>
      <c r="G273" s="144" t="s">
        <v>84</v>
      </c>
      <c r="H273" s="145" t="s">
        <v>101</v>
      </c>
      <c r="I273"/>
      <c r="J273"/>
      <c r="K273" s="154" t="s">
        <v>102</v>
      </c>
      <c r="L273" s="140">
        <v>400</v>
      </c>
    </row>
    <row r="274" spans="1:12" ht="14.25" hidden="1" x14ac:dyDescent="0.2">
      <c r="A274" s="14">
        <v>10</v>
      </c>
      <c r="B274" s="14">
        <v>1</v>
      </c>
      <c r="C274" s="133">
        <v>128</v>
      </c>
      <c r="D274" s="106" t="s">
        <v>171</v>
      </c>
      <c r="E274" s="102">
        <v>34374</v>
      </c>
      <c r="F274" s="103" t="s">
        <v>95</v>
      </c>
      <c r="G274" s="102" t="s">
        <v>84</v>
      </c>
      <c r="H274" s="150" t="s">
        <v>98</v>
      </c>
      <c r="I274" s="148"/>
      <c r="J274" s="149"/>
      <c r="K274" s="151" t="s">
        <v>99</v>
      </c>
      <c r="L274" s="140">
        <v>400</v>
      </c>
    </row>
    <row r="275" spans="1:12" ht="15.75" hidden="1" x14ac:dyDescent="0.3">
      <c r="A275" s="12">
        <v>12</v>
      </c>
      <c r="B275" s="12">
        <v>1</v>
      </c>
      <c r="C275" s="133">
        <v>96</v>
      </c>
      <c r="D275" s="155" t="s">
        <v>196</v>
      </c>
      <c r="E275" s="153">
        <v>35539</v>
      </c>
      <c r="F275" s="103" t="s">
        <v>95</v>
      </c>
      <c r="G275" s="144" t="s">
        <v>84</v>
      </c>
      <c r="H275" s="145" t="s">
        <v>38</v>
      </c>
      <c r="I275"/>
      <c r="J275"/>
      <c r="K275" s="154" t="s">
        <v>197</v>
      </c>
      <c r="L275" s="140">
        <v>200</v>
      </c>
    </row>
    <row r="276" spans="1:12" ht="15.75" hidden="1" customHeight="1" x14ac:dyDescent="0.2">
      <c r="A276" s="12">
        <v>10</v>
      </c>
      <c r="B276" s="12">
        <v>2</v>
      </c>
      <c r="C276" s="133">
        <v>161</v>
      </c>
      <c r="D276" s="141" t="s">
        <v>384</v>
      </c>
      <c r="E276" s="142">
        <v>34419</v>
      </c>
      <c r="F276" s="103" t="s">
        <v>95</v>
      </c>
      <c r="G276" s="144" t="s">
        <v>84</v>
      </c>
      <c r="H276" s="145" t="s">
        <v>127</v>
      </c>
      <c r="I276" s="146" t="s">
        <v>128</v>
      </c>
      <c r="J276" s="148"/>
      <c r="K276" s="147" t="s">
        <v>134</v>
      </c>
      <c r="L276" s="140">
        <v>400</v>
      </c>
    </row>
    <row r="277" spans="1:12" ht="15.75" hidden="1" x14ac:dyDescent="0.3">
      <c r="A277" s="12">
        <v>12</v>
      </c>
      <c r="B277" s="12">
        <v>2</v>
      </c>
      <c r="C277" s="133">
        <v>145</v>
      </c>
      <c r="D277" s="155" t="s">
        <v>211</v>
      </c>
      <c r="E277" s="153">
        <v>34768</v>
      </c>
      <c r="F277" s="103" t="s">
        <v>95</v>
      </c>
      <c r="G277" s="144" t="s">
        <v>84</v>
      </c>
      <c r="H277" s="145" t="s">
        <v>38</v>
      </c>
      <c r="I277"/>
      <c r="J277"/>
      <c r="K277" s="154" t="s">
        <v>150</v>
      </c>
      <c r="L277" s="140">
        <v>200</v>
      </c>
    </row>
    <row r="278" spans="1:12" ht="15.75" hidden="1" customHeight="1" x14ac:dyDescent="0.3">
      <c r="A278" s="12">
        <v>10</v>
      </c>
      <c r="B278" s="12">
        <v>3</v>
      </c>
      <c r="C278" s="133">
        <v>145</v>
      </c>
      <c r="D278" s="155" t="s">
        <v>211</v>
      </c>
      <c r="E278" s="153">
        <v>34768</v>
      </c>
      <c r="F278" s="103" t="s">
        <v>95</v>
      </c>
      <c r="G278" s="144" t="s">
        <v>84</v>
      </c>
      <c r="H278" s="145" t="s">
        <v>38</v>
      </c>
      <c r="I278"/>
      <c r="J278"/>
      <c r="K278" s="154" t="s">
        <v>150</v>
      </c>
      <c r="L278" s="140">
        <v>400</v>
      </c>
    </row>
    <row r="279" spans="1:12" ht="15.75" hidden="1" x14ac:dyDescent="0.3">
      <c r="A279" s="12">
        <v>12</v>
      </c>
      <c r="B279" s="12">
        <v>3</v>
      </c>
      <c r="C279" s="205">
        <v>227</v>
      </c>
      <c r="D279" s="206" t="s">
        <v>207</v>
      </c>
      <c r="E279" s="207">
        <v>35434</v>
      </c>
      <c r="F279" s="103" t="s">
        <v>95</v>
      </c>
      <c r="G279" s="102" t="s">
        <v>84</v>
      </c>
      <c r="H279" s="145" t="s">
        <v>38</v>
      </c>
      <c r="I279" s="208"/>
      <c r="J279" s="208"/>
      <c r="K279" s="209" t="s">
        <v>199</v>
      </c>
      <c r="L279" s="210">
        <v>200</v>
      </c>
    </row>
    <row r="280" spans="1:12" ht="15.75" hidden="1" x14ac:dyDescent="0.3">
      <c r="C280" s="133">
        <v>216</v>
      </c>
      <c r="D280" s="141" t="s">
        <v>332</v>
      </c>
      <c r="E280" s="142">
        <v>34239</v>
      </c>
      <c r="F280" s="143" t="s">
        <v>53</v>
      </c>
      <c r="G280" s="144" t="s">
        <v>84</v>
      </c>
      <c r="H280" s="145" t="s">
        <v>42</v>
      </c>
      <c r="I280" s="165"/>
      <c r="J280"/>
      <c r="K280" s="141" t="s">
        <v>333</v>
      </c>
      <c r="L280" s="152" t="s">
        <v>117</v>
      </c>
    </row>
    <row r="281" spans="1:12" ht="15.75" hidden="1" x14ac:dyDescent="0.3">
      <c r="A281" s="12">
        <v>2</v>
      </c>
      <c r="B281" s="12">
        <v>6</v>
      </c>
      <c r="C281" s="133">
        <v>22</v>
      </c>
      <c r="D281" s="113" t="s">
        <v>254</v>
      </c>
      <c r="E281" s="115">
        <v>34256</v>
      </c>
      <c r="F281" s="143" t="s">
        <v>53</v>
      </c>
      <c r="G281" s="168" t="s">
        <v>513</v>
      </c>
      <c r="H281" s="145" t="s">
        <v>651</v>
      </c>
      <c r="I281" s="180"/>
      <c r="J281"/>
      <c r="K281" s="182" t="s">
        <v>650</v>
      </c>
      <c r="L281" s="199">
        <v>1500</v>
      </c>
    </row>
    <row r="282" spans="1:12" ht="14.25" hidden="1" x14ac:dyDescent="0.2">
      <c r="A282" s="14">
        <v>12</v>
      </c>
      <c r="B282" s="14">
        <v>4</v>
      </c>
      <c r="C282" s="133">
        <v>122</v>
      </c>
      <c r="D282" s="141" t="s">
        <v>164</v>
      </c>
      <c r="E282" s="142">
        <v>31665</v>
      </c>
      <c r="F282" s="103" t="s">
        <v>95</v>
      </c>
      <c r="G282" s="144" t="s">
        <v>84</v>
      </c>
      <c r="H282" s="145" t="s">
        <v>96</v>
      </c>
      <c r="I282" s="146"/>
      <c r="J282" s="148"/>
      <c r="K282" s="147" t="s">
        <v>97</v>
      </c>
      <c r="L282" s="140">
        <v>200</v>
      </c>
    </row>
    <row r="283" spans="1:12" ht="15.75" hidden="1" x14ac:dyDescent="0.3">
      <c r="A283" s="12">
        <v>10</v>
      </c>
      <c r="B283" s="12">
        <v>4</v>
      </c>
      <c r="C283" s="133">
        <v>148</v>
      </c>
      <c r="D283" s="111" t="s">
        <v>468</v>
      </c>
      <c r="E283" s="102">
        <v>35142</v>
      </c>
      <c r="F283" s="143" t="s">
        <v>53</v>
      </c>
      <c r="G283" s="168" t="s">
        <v>84</v>
      </c>
      <c r="H283" s="169" t="s">
        <v>139</v>
      </c>
      <c r="I283" s="146"/>
      <c r="J283"/>
      <c r="K283" s="151" t="s">
        <v>140</v>
      </c>
      <c r="L283" s="140">
        <v>400</v>
      </c>
    </row>
    <row r="284" spans="1:12" ht="15.75" hidden="1" x14ac:dyDescent="0.3">
      <c r="A284" s="12">
        <v>12</v>
      </c>
      <c r="B284" s="12">
        <v>5</v>
      </c>
      <c r="C284" s="133">
        <v>163</v>
      </c>
      <c r="D284" s="111" t="s">
        <v>470</v>
      </c>
      <c r="E284" s="102">
        <v>35600</v>
      </c>
      <c r="F284" s="143" t="s">
        <v>53</v>
      </c>
      <c r="G284" s="168" t="s">
        <v>84</v>
      </c>
      <c r="H284" s="169" t="s">
        <v>139</v>
      </c>
      <c r="I284" s="146"/>
      <c r="J284"/>
      <c r="K284" s="151" t="s">
        <v>140</v>
      </c>
      <c r="L284" s="140">
        <v>200</v>
      </c>
    </row>
    <row r="285" spans="1:12" ht="15" hidden="1" customHeight="1" x14ac:dyDescent="0.3">
      <c r="A285" s="14">
        <v>2</v>
      </c>
      <c r="B285" s="14">
        <v>3</v>
      </c>
      <c r="C285" s="133">
        <v>45</v>
      </c>
      <c r="D285" s="134" t="s">
        <v>159</v>
      </c>
      <c r="E285" s="135">
        <v>33015</v>
      </c>
      <c r="F285" s="143" t="s">
        <v>53</v>
      </c>
      <c r="G285" s="136" t="s">
        <v>84</v>
      </c>
      <c r="H285" s="137" t="s">
        <v>91</v>
      </c>
      <c r="I285" s="138"/>
      <c r="J285"/>
      <c r="K285" s="139" t="s">
        <v>93</v>
      </c>
      <c r="L285" s="197" t="s">
        <v>141</v>
      </c>
    </row>
    <row r="286" spans="1:12" ht="15" hidden="1" customHeight="1" x14ac:dyDescent="0.3">
      <c r="C286" s="133">
        <v>237</v>
      </c>
      <c r="D286" s="155" t="s">
        <v>293</v>
      </c>
      <c r="E286" s="153">
        <v>32819</v>
      </c>
      <c r="F286" s="152" t="s">
        <v>51</v>
      </c>
      <c r="G286" s="144" t="s">
        <v>84</v>
      </c>
      <c r="H286" s="145" t="s">
        <v>119</v>
      </c>
      <c r="I286"/>
      <c r="J286" s="2"/>
      <c r="K286" s="154" t="s">
        <v>294</v>
      </c>
      <c r="L286" s="172" t="s">
        <v>110</v>
      </c>
    </row>
    <row r="287" spans="1:12" ht="30" hidden="1" customHeight="1" x14ac:dyDescent="0.3">
      <c r="A287" s="12">
        <v>5</v>
      </c>
      <c r="B287" s="12">
        <v>8</v>
      </c>
      <c r="C287" s="133">
        <v>8</v>
      </c>
      <c r="D287" s="155" t="s">
        <v>279</v>
      </c>
      <c r="E287" s="153">
        <v>33636</v>
      </c>
      <c r="F287" s="143" t="s">
        <v>53</v>
      </c>
      <c r="G287" s="144" t="s">
        <v>84</v>
      </c>
      <c r="H287" s="145" t="s">
        <v>119</v>
      </c>
      <c r="I287"/>
      <c r="J287" s="2"/>
      <c r="K287" s="154" t="s">
        <v>280</v>
      </c>
      <c r="L287" s="140">
        <v>800</v>
      </c>
    </row>
    <row r="288" spans="1:12" ht="15.75" hidden="1" customHeight="1" x14ac:dyDescent="0.25">
      <c r="A288" s="12">
        <v>12</v>
      </c>
      <c r="B288" s="12">
        <v>6</v>
      </c>
      <c r="C288" s="185">
        <v>78</v>
      </c>
      <c r="D288" s="186" t="s">
        <v>637</v>
      </c>
      <c r="E288" s="187">
        <v>34492</v>
      </c>
      <c r="F288" s="103" t="s">
        <v>95</v>
      </c>
      <c r="G288" s="188" t="s">
        <v>84</v>
      </c>
      <c r="H288" s="189" t="s">
        <v>623</v>
      </c>
      <c r="I288" s="190"/>
      <c r="J288" s="190"/>
      <c r="K288" s="191" t="s">
        <v>624</v>
      </c>
      <c r="L288" s="192">
        <v>200</v>
      </c>
    </row>
    <row r="289" spans="1:12" ht="15.75" hidden="1" x14ac:dyDescent="0.3">
      <c r="A289" s="12">
        <v>10</v>
      </c>
      <c r="B289" s="12">
        <v>5</v>
      </c>
      <c r="C289" s="133">
        <v>176</v>
      </c>
      <c r="D289" s="111" t="s">
        <v>488</v>
      </c>
      <c r="E289" s="102">
        <v>34719</v>
      </c>
      <c r="F289" s="143" t="s">
        <v>53</v>
      </c>
      <c r="G289" s="168" t="s">
        <v>84</v>
      </c>
      <c r="H289" s="169" t="s">
        <v>139</v>
      </c>
      <c r="I289" s="146"/>
      <c r="J289"/>
      <c r="K289" s="151" t="s">
        <v>144</v>
      </c>
      <c r="L289" s="140">
        <v>400</v>
      </c>
    </row>
    <row r="290" spans="1:12" ht="15.75" hidden="1" x14ac:dyDescent="0.3">
      <c r="A290" s="12">
        <v>6</v>
      </c>
      <c r="B290" s="12">
        <v>1</v>
      </c>
      <c r="C290" s="133">
        <v>4</v>
      </c>
      <c r="D290" s="155" t="s">
        <v>281</v>
      </c>
      <c r="E290" s="153">
        <v>31286</v>
      </c>
      <c r="F290" s="152" t="s">
        <v>52</v>
      </c>
      <c r="G290" s="144" t="s">
        <v>84</v>
      </c>
      <c r="H290" s="145" t="s">
        <v>119</v>
      </c>
      <c r="I290"/>
      <c r="J290" s="187"/>
      <c r="K290" s="154" t="s">
        <v>282</v>
      </c>
      <c r="L290" s="140">
        <v>800</v>
      </c>
    </row>
    <row r="291" spans="1:12" ht="14.25" hidden="1" customHeight="1" x14ac:dyDescent="0.3">
      <c r="A291" s="12">
        <v>10</v>
      </c>
      <c r="B291" s="12">
        <v>6</v>
      </c>
      <c r="C291" s="133">
        <v>157</v>
      </c>
      <c r="D291" s="106" t="s">
        <v>179</v>
      </c>
      <c r="E291" s="102">
        <v>33010</v>
      </c>
      <c r="F291" s="103" t="s">
        <v>95</v>
      </c>
      <c r="G291" s="144" t="s">
        <v>84</v>
      </c>
      <c r="H291" s="145" t="s">
        <v>101</v>
      </c>
      <c r="I291" s="148"/>
      <c r="J291"/>
      <c r="K291" s="151" t="s">
        <v>102</v>
      </c>
      <c r="L291" s="140">
        <v>400</v>
      </c>
    </row>
    <row r="292" spans="1:12" ht="15" hidden="1" customHeight="1" x14ac:dyDescent="0.3">
      <c r="C292" s="133">
        <v>62</v>
      </c>
      <c r="D292" s="111" t="s">
        <v>459</v>
      </c>
      <c r="E292" s="102">
        <v>31633</v>
      </c>
      <c r="F292" s="152" t="s">
        <v>51</v>
      </c>
      <c r="G292" s="168" t="s">
        <v>84</v>
      </c>
      <c r="H292" s="169" t="s">
        <v>132</v>
      </c>
      <c r="I292" s="146"/>
      <c r="J292"/>
      <c r="K292" s="151" t="s">
        <v>460</v>
      </c>
      <c r="L292" s="202" t="s">
        <v>89</v>
      </c>
    </row>
    <row r="293" spans="1:12" ht="15" hidden="1" customHeight="1" x14ac:dyDescent="0.3">
      <c r="A293" s="12">
        <v>1</v>
      </c>
      <c r="B293" s="12">
        <v>5</v>
      </c>
      <c r="C293" s="133">
        <v>23</v>
      </c>
      <c r="D293" s="107" t="s">
        <v>405</v>
      </c>
      <c r="E293" s="171" t="s">
        <v>406</v>
      </c>
      <c r="F293" s="103" t="s">
        <v>95</v>
      </c>
      <c r="G293" s="144" t="s">
        <v>84</v>
      </c>
      <c r="H293" s="145" t="s">
        <v>135</v>
      </c>
      <c r="I293"/>
      <c r="J293"/>
      <c r="K293" s="151" t="s">
        <v>404</v>
      </c>
      <c r="L293" s="199">
        <v>1500</v>
      </c>
    </row>
    <row r="294" spans="1:12" ht="15.75" hidden="1" x14ac:dyDescent="0.3">
      <c r="A294" s="12">
        <v>6</v>
      </c>
      <c r="B294" s="12">
        <v>2</v>
      </c>
      <c r="C294" s="133">
        <v>190</v>
      </c>
      <c r="D294" s="155" t="s">
        <v>277</v>
      </c>
      <c r="E294" s="153">
        <v>30958</v>
      </c>
      <c r="F294" s="152" t="s">
        <v>52</v>
      </c>
      <c r="G294" s="144" t="s">
        <v>84</v>
      </c>
      <c r="H294" s="145" t="s">
        <v>119</v>
      </c>
      <c r="I294"/>
      <c r="J294" s="148"/>
      <c r="K294" s="154" t="s">
        <v>122</v>
      </c>
      <c r="L294" s="140">
        <v>800</v>
      </c>
    </row>
    <row r="295" spans="1:12" ht="15.75" hidden="1" customHeight="1" x14ac:dyDescent="0.3">
      <c r="A295" s="12">
        <v>1</v>
      </c>
      <c r="B295" s="12">
        <v>17</v>
      </c>
      <c r="C295" s="133">
        <v>277</v>
      </c>
      <c r="D295" s="111" t="s">
        <v>447</v>
      </c>
      <c r="E295" s="102">
        <v>34448</v>
      </c>
      <c r="F295" s="143" t="s">
        <v>53</v>
      </c>
      <c r="G295" s="168" t="s">
        <v>84</v>
      </c>
      <c r="H295" s="169" t="s">
        <v>136</v>
      </c>
      <c r="I295" s="146"/>
      <c r="J295"/>
      <c r="K295" s="151" t="s">
        <v>448</v>
      </c>
      <c r="L295" s="172">
        <v>3000</v>
      </c>
    </row>
    <row r="296" spans="1:12" ht="15.75" hidden="1" customHeight="1" x14ac:dyDescent="0.3">
      <c r="A296" s="12">
        <v>11</v>
      </c>
      <c r="B296" s="12">
        <v>1</v>
      </c>
      <c r="C296" s="133">
        <v>138</v>
      </c>
      <c r="D296" s="155" t="s">
        <v>218</v>
      </c>
      <c r="E296" s="153">
        <v>34060</v>
      </c>
      <c r="F296" s="103" t="s">
        <v>95</v>
      </c>
      <c r="G296" s="144" t="s">
        <v>84</v>
      </c>
      <c r="H296" s="145" t="s">
        <v>38</v>
      </c>
      <c r="I296"/>
      <c r="J296"/>
      <c r="K296" s="154" t="s">
        <v>210</v>
      </c>
      <c r="L296" s="140">
        <v>400</v>
      </c>
    </row>
    <row r="297" spans="1:12" ht="15.75" hidden="1" customHeight="1" x14ac:dyDescent="0.3">
      <c r="A297" s="12">
        <v>13</v>
      </c>
      <c r="B297" s="12">
        <v>1</v>
      </c>
      <c r="C297" s="133">
        <v>175</v>
      </c>
      <c r="D297" s="155" t="s">
        <v>206</v>
      </c>
      <c r="E297" s="153">
        <v>34482</v>
      </c>
      <c r="F297" s="103" t="s">
        <v>95</v>
      </c>
      <c r="G297" s="144" t="s">
        <v>84</v>
      </c>
      <c r="H297" s="145" t="s">
        <v>38</v>
      </c>
      <c r="I297"/>
      <c r="J297"/>
      <c r="K297" s="154" t="s">
        <v>193</v>
      </c>
      <c r="L297" s="140">
        <v>200</v>
      </c>
    </row>
    <row r="298" spans="1:12" ht="15.75" hidden="1" customHeight="1" x14ac:dyDescent="0.25">
      <c r="A298" s="12">
        <v>6</v>
      </c>
      <c r="B298" s="12">
        <v>5</v>
      </c>
      <c r="C298" s="185">
        <v>99</v>
      </c>
      <c r="D298" s="186" t="s">
        <v>638</v>
      </c>
      <c r="E298" s="187">
        <v>34171</v>
      </c>
      <c r="F298" s="103" t="s">
        <v>95</v>
      </c>
      <c r="G298" s="188" t="s">
        <v>84</v>
      </c>
      <c r="H298" s="189" t="s">
        <v>623</v>
      </c>
      <c r="I298" s="190"/>
      <c r="J298" s="190"/>
      <c r="K298" s="191" t="s">
        <v>639</v>
      </c>
      <c r="L298" s="192">
        <v>60</v>
      </c>
    </row>
    <row r="299" spans="1:12" ht="15" hidden="1" customHeight="1" x14ac:dyDescent="0.2">
      <c r="A299" s="12">
        <v>3</v>
      </c>
      <c r="B299" s="12">
        <v>11</v>
      </c>
      <c r="C299" s="133">
        <v>24</v>
      </c>
      <c r="D299" s="227" t="s">
        <v>544</v>
      </c>
      <c r="E299" s="142" t="s">
        <v>545</v>
      </c>
      <c r="F299" s="143" t="s">
        <v>53</v>
      </c>
      <c r="G299" s="144" t="s">
        <v>79</v>
      </c>
      <c r="H299" s="228" t="s">
        <v>546</v>
      </c>
      <c r="I299" s="229"/>
      <c r="J299" s="148" t="s">
        <v>81</v>
      </c>
      <c r="K299" s="147" t="s">
        <v>547</v>
      </c>
      <c r="L299" s="199">
        <v>1500</v>
      </c>
    </row>
    <row r="300" spans="1:12" ht="15" hidden="1" customHeight="1" x14ac:dyDescent="0.3">
      <c r="A300" s="12">
        <v>13</v>
      </c>
      <c r="B300" s="12">
        <v>2</v>
      </c>
      <c r="C300" s="133">
        <v>174</v>
      </c>
      <c r="D300" s="155" t="s">
        <v>212</v>
      </c>
      <c r="E300" s="153">
        <v>35039</v>
      </c>
      <c r="F300" s="103" t="s">
        <v>95</v>
      </c>
      <c r="G300" s="144" t="s">
        <v>84</v>
      </c>
      <c r="H300" s="145" t="s">
        <v>38</v>
      </c>
      <c r="I300"/>
      <c r="J300"/>
      <c r="K300" s="154" t="s">
        <v>107</v>
      </c>
      <c r="L300" s="140">
        <v>200</v>
      </c>
    </row>
    <row r="301" spans="1:12" ht="15" hidden="1" customHeight="1" x14ac:dyDescent="0.3">
      <c r="A301" s="12">
        <v>5</v>
      </c>
      <c r="B301" s="12">
        <v>6</v>
      </c>
      <c r="C301" s="133">
        <v>100</v>
      </c>
      <c r="D301" s="113" t="s">
        <v>495</v>
      </c>
      <c r="E301" s="115">
        <v>33286</v>
      </c>
      <c r="F301" s="152" t="s">
        <v>52</v>
      </c>
      <c r="G301" s="136" t="s">
        <v>84</v>
      </c>
      <c r="H301" s="150" t="s">
        <v>147</v>
      </c>
      <c r="I301" s="180"/>
      <c r="J301"/>
      <c r="K301" s="181" t="s">
        <v>496</v>
      </c>
      <c r="L301" s="140">
        <v>60</v>
      </c>
    </row>
    <row r="302" spans="1:12" ht="15" hidden="1" x14ac:dyDescent="0.25">
      <c r="A302" s="12">
        <v>13</v>
      </c>
      <c r="B302" s="12">
        <v>3</v>
      </c>
      <c r="C302" s="185">
        <v>246</v>
      </c>
      <c r="D302" s="186" t="s">
        <v>641</v>
      </c>
      <c r="E302" s="187">
        <v>33572</v>
      </c>
      <c r="F302" s="103" t="s">
        <v>95</v>
      </c>
      <c r="G302" s="144" t="s">
        <v>84</v>
      </c>
      <c r="H302" s="189" t="s">
        <v>623</v>
      </c>
      <c r="I302" s="190"/>
      <c r="J302" s="190"/>
      <c r="K302" s="191" t="s">
        <v>624</v>
      </c>
      <c r="L302" s="192">
        <v>200</v>
      </c>
    </row>
    <row r="303" spans="1:12" ht="15" hidden="1" customHeight="1" x14ac:dyDescent="0.3">
      <c r="A303" s="14">
        <v>5</v>
      </c>
      <c r="B303" s="14">
        <v>1</v>
      </c>
      <c r="C303" s="133">
        <v>101</v>
      </c>
      <c r="D303" s="117" t="s">
        <v>158</v>
      </c>
      <c r="E303" s="193">
        <v>34340</v>
      </c>
      <c r="F303" s="103" t="s">
        <v>95</v>
      </c>
      <c r="G303" s="136" t="s">
        <v>84</v>
      </c>
      <c r="H303" s="194" t="s">
        <v>91</v>
      </c>
      <c r="I303" s="195"/>
      <c r="J303"/>
      <c r="K303" s="196" t="s">
        <v>92</v>
      </c>
      <c r="L303" s="140">
        <v>60</v>
      </c>
    </row>
    <row r="304" spans="1:12" ht="15" hidden="1" customHeight="1" x14ac:dyDescent="0.3">
      <c r="A304" s="12">
        <v>1</v>
      </c>
      <c r="B304" s="12">
        <v>18</v>
      </c>
      <c r="C304" s="133">
        <v>280</v>
      </c>
      <c r="D304" s="107" t="s">
        <v>525</v>
      </c>
      <c r="E304" s="115">
        <v>32241</v>
      </c>
      <c r="F304" s="143" t="s">
        <v>53</v>
      </c>
      <c r="G304" s="116" t="s">
        <v>84</v>
      </c>
      <c r="H304" s="150" t="s">
        <v>146</v>
      </c>
      <c r="I304" s="180"/>
      <c r="J304"/>
      <c r="K304" s="217" t="s">
        <v>526</v>
      </c>
      <c r="L304" s="172">
        <v>3000</v>
      </c>
    </row>
    <row r="305" spans="1:12" ht="15" hidden="1" customHeight="1" x14ac:dyDescent="0.25">
      <c r="A305" s="12">
        <v>13</v>
      </c>
      <c r="B305" s="12">
        <v>4</v>
      </c>
      <c r="C305" s="185">
        <v>99</v>
      </c>
      <c r="D305" s="186" t="s">
        <v>638</v>
      </c>
      <c r="E305" s="187">
        <v>34171</v>
      </c>
      <c r="F305" s="103" t="s">
        <v>95</v>
      </c>
      <c r="G305" s="144" t="s">
        <v>84</v>
      </c>
      <c r="H305" s="189" t="s">
        <v>623</v>
      </c>
      <c r="I305" s="190"/>
      <c r="J305" s="190"/>
      <c r="K305" s="191" t="s">
        <v>639</v>
      </c>
      <c r="L305" s="192">
        <v>200</v>
      </c>
    </row>
    <row r="306" spans="1:12" ht="15.75" hidden="1" customHeight="1" x14ac:dyDescent="0.3">
      <c r="C306" s="133">
        <v>271</v>
      </c>
      <c r="D306" s="155" t="s">
        <v>306</v>
      </c>
      <c r="E306" s="153">
        <v>33745</v>
      </c>
      <c r="F306" s="152" t="s">
        <v>52</v>
      </c>
      <c r="G306" s="144" t="s">
        <v>84</v>
      </c>
      <c r="H306" s="145" t="s">
        <v>119</v>
      </c>
      <c r="I306"/>
      <c r="J306" s="2"/>
      <c r="K306" s="154" t="s">
        <v>307</v>
      </c>
      <c r="L306" s="172" t="s">
        <v>115</v>
      </c>
    </row>
    <row r="307" spans="1:12" ht="15.75" hidden="1" customHeight="1" x14ac:dyDescent="0.2">
      <c r="A307" s="12">
        <v>1</v>
      </c>
      <c r="B307" s="12">
        <v>6</v>
      </c>
      <c r="C307" s="133">
        <v>102</v>
      </c>
      <c r="D307" s="106" t="s">
        <v>170</v>
      </c>
      <c r="E307" s="102">
        <v>34341</v>
      </c>
      <c r="F307" s="103" t="s">
        <v>95</v>
      </c>
      <c r="G307" s="102" t="s">
        <v>84</v>
      </c>
      <c r="H307" s="150" t="s">
        <v>98</v>
      </c>
      <c r="I307" s="148"/>
      <c r="J307" s="149"/>
      <c r="K307" s="151" t="s">
        <v>100</v>
      </c>
      <c r="L307" s="140">
        <v>60</v>
      </c>
    </row>
    <row r="308" spans="1:12" ht="14.25" hidden="1" customHeight="1" x14ac:dyDescent="0.3">
      <c r="C308" s="133">
        <v>272</v>
      </c>
      <c r="D308" s="141" t="s">
        <v>184</v>
      </c>
      <c r="E308" s="142">
        <v>31945</v>
      </c>
      <c r="F308" s="143" t="s">
        <v>53</v>
      </c>
      <c r="G308" s="144" t="s">
        <v>84</v>
      </c>
      <c r="H308" s="145" t="s">
        <v>185</v>
      </c>
      <c r="I308" s="146"/>
      <c r="J308"/>
      <c r="K308" s="147" t="s">
        <v>186</v>
      </c>
      <c r="L308" s="199" t="s">
        <v>187</v>
      </c>
    </row>
    <row r="309" spans="1:12" ht="14.25" hidden="1" customHeight="1" x14ac:dyDescent="0.3">
      <c r="C309" s="133">
        <v>238</v>
      </c>
      <c r="D309" s="111" t="s">
        <v>451</v>
      </c>
      <c r="E309" s="102">
        <v>33936</v>
      </c>
      <c r="F309" s="152" t="s">
        <v>52</v>
      </c>
      <c r="G309" s="144" t="s">
        <v>84</v>
      </c>
      <c r="H309" s="169" t="s">
        <v>136</v>
      </c>
      <c r="I309" s="146"/>
      <c r="J309"/>
      <c r="K309" s="151" t="s">
        <v>452</v>
      </c>
      <c r="L309" s="202" t="s">
        <v>110</v>
      </c>
    </row>
    <row r="310" spans="1:12" ht="15.75" hidden="1" x14ac:dyDescent="0.3">
      <c r="C310" s="133">
        <v>63</v>
      </c>
      <c r="D310" s="111" t="s">
        <v>478</v>
      </c>
      <c r="E310" s="102">
        <v>34480</v>
      </c>
      <c r="F310" s="152" t="s">
        <v>52</v>
      </c>
      <c r="G310" s="168" t="s">
        <v>84</v>
      </c>
      <c r="H310" s="169" t="s">
        <v>139</v>
      </c>
      <c r="I310" s="146"/>
      <c r="J310"/>
      <c r="K310" s="151" t="s">
        <v>479</v>
      </c>
      <c r="L310" s="202" t="s">
        <v>89</v>
      </c>
    </row>
    <row r="311" spans="1:12" ht="15.75" hidden="1" x14ac:dyDescent="0.3">
      <c r="A311" s="12">
        <v>1</v>
      </c>
      <c r="B311" s="12">
        <v>19</v>
      </c>
      <c r="C311" s="133">
        <v>278</v>
      </c>
      <c r="D311" s="155" t="s">
        <v>286</v>
      </c>
      <c r="E311" s="153">
        <v>34409</v>
      </c>
      <c r="F311" s="143" t="s">
        <v>53</v>
      </c>
      <c r="G311" s="168" t="s">
        <v>84</v>
      </c>
      <c r="H311" s="145" t="s">
        <v>119</v>
      </c>
      <c r="I311"/>
      <c r="J311" s="214"/>
      <c r="K311" s="154" t="s">
        <v>287</v>
      </c>
      <c r="L311" s="172">
        <v>3000</v>
      </c>
    </row>
    <row r="312" spans="1:12" ht="15.75" hidden="1" x14ac:dyDescent="0.3">
      <c r="C312" s="133">
        <v>25</v>
      </c>
      <c r="D312" s="113" t="s">
        <v>514</v>
      </c>
      <c r="E312" s="115">
        <v>32606</v>
      </c>
      <c r="F312" s="143" t="s">
        <v>53</v>
      </c>
      <c r="G312" s="136" t="s">
        <v>84</v>
      </c>
      <c r="H312" s="145" t="s">
        <v>146</v>
      </c>
      <c r="I312" s="180"/>
      <c r="J312"/>
      <c r="K312" s="182" t="s">
        <v>515</v>
      </c>
      <c r="L312" s="199">
        <v>1500</v>
      </c>
    </row>
    <row r="313" spans="1:12" ht="14.25" hidden="1" customHeight="1" x14ac:dyDescent="0.3">
      <c r="A313" s="12">
        <v>13</v>
      </c>
      <c r="B313" s="12">
        <v>5</v>
      </c>
      <c r="C313" s="133">
        <v>176</v>
      </c>
      <c r="D313" s="111" t="s">
        <v>488</v>
      </c>
      <c r="E313" s="102">
        <v>34719</v>
      </c>
      <c r="F313" s="143" t="s">
        <v>53</v>
      </c>
      <c r="G313" s="144" t="s">
        <v>84</v>
      </c>
      <c r="H313" s="169" t="s">
        <v>139</v>
      </c>
      <c r="I313" s="146"/>
      <c r="J313"/>
      <c r="K313" s="151" t="s">
        <v>144</v>
      </c>
      <c r="L313" s="140">
        <v>200</v>
      </c>
    </row>
    <row r="314" spans="1:12" ht="15.75" hidden="1" x14ac:dyDescent="0.3">
      <c r="A314" s="12">
        <v>11</v>
      </c>
      <c r="B314" s="12">
        <v>2</v>
      </c>
      <c r="C314" s="133">
        <v>178</v>
      </c>
      <c r="D314" s="111" t="s">
        <v>422</v>
      </c>
      <c r="E314" s="102" t="s">
        <v>423</v>
      </c>
      <c r="F314" s="103" t="s">
        <v>95</v>
      </c>
      <c r="G314" s="168" t="s">
        <v>84</v>
      </c>
      <c r="H314" s="169" t="s">
        <v>424</v>
      </c>
      <c r="I314" s="146"/>
      <c r="J314"/>
      <c r="K314" s="151" t="s">
        <v>425</v>
      </c>
      <c r="L314" s="140">
        <v>400</v>
      </c>
    </row>
    <row r="315" spans="1:12" ht="15.75" hidden="1" x14ac:dyDescent="0.3">
      <c r="A315" s="12">
        <v>11</v>
      </c>
      <c r="B315" s="12">
        <v>3</v>
      </c>
      <c r="C315" s="133">
        <v>162</v>
      </c>
      <c r="D315" s="112" t="s">
        <v>538</v>
      </c>
      <c r="E315" s="115">
        <v>34904</v>
      </c>
      <c r="F315" s="143" t="s">
        <v>53</v>
      </c>
      <c r="G315" s="168" t="s">
        <v>84</v>
      </c>
      <c r="H315" s="145" t="s">
        <v>146</v>
      </c>
      <c r="I315" s="180"/>
      <c r="J315"/>
      <c r="K315" s="182" t="s">
        <v>150</v>
      </c>
      <c r="L315" s="140">
        <v>400</v>
      </c>
    </row>
    <row r="316" spans="1:12" ht="15" hidden="1" x14ac:dyDescent="0.25">
      <c r="A316" s="12">
        <v>13</v>
      </c>
      <c r="B316" s="12">
        <v>6</v>
      </c>
      <c r="C316" s="185">
        <v>117</v>
      </c>
      <c r="D316" s="186" t="s">
        <v>640</v>
      </c>
      <c r="E316" s="187">
        <v>33719</v>
      </c>
      <c r="F316" s="103" t="s">
        <v>95</v>
      </c>
      <c r="G316" s="144" t="s">
        <v>84</v>
      </c>
      <c r="H316" s="189" t="s">
        <v>623</v>
      </c>
      <c r="I316" s="190"/>
      <c r="J316" s="190"/>
      <c r="K316" s="191" t="s">
        <v>626</v>
      </c>
      <c r="L316" s="192">
        <v>200</v>
      </c>
    </row>
    <row r="317" spans="1:12" ht="15.75" hidden="1" x14ac:dyDescent="0.3">
      <c r="A317" s="12">
        <v>11</v>
      </c>
      <c r="B317" s="12">
        <v>4</v>
      </c>
      <c r="C317" s="133">
        <v>172</v>
      </c>
      <c r="D317" s="141" t="s">
        <v>319</v>
      </c>
      <c r="E317" s="142">
        <v>33795</v>
      </c>
      <c r="F317" s="143" t="s">
        <v>53</v>
      </c>
      <c r="G317" s="144" t="s">
        <v>84</v>
      </c>
      <c r="H317" s="145" t="s">
        <v>39</v>
      </c>
      <c r="I317" s="104"/>
      <c r="J317"/>
      <c r="K317" s="141" t="s">
        <v>320</v>
      </c>
      <c r="L317" s="140">
        <v>400</v>
      </c>
    </row>
    <row r="318" spans="1:12" ht="15.75" hidden="1" x14ac:dyDescent="0.3">
      <c r="A318" s="12">
        <v>14</v>
      </c>
      <c r="B318" s="12">
        <v>1</v>
      </c>
      <c r="C318" s="133">
        <v>226</v>
      </c>
      <c r="D318" s="155" t="s">
        <v>208</v>
      </c>
      <c r="E318" s="153">
        <v>35882</v>
      </c>
      <c r="F318" s="103" t="s">
        <v>95</v>
      </c>
      <c r="G318" s="102" t="s">
        <v>84</v>
      </c>
      <c r="H318" s="145" t="s">
        <v>38</v>
      </c>
      <c r="I318"/>
      <c r="J318" s="148"/>
      <c r="K318" s="154" t="s">
        <v>112</v>
      </c>
      <c r="L318" s="140">
        <v>200</v>
      </c>
    </row>
    <row r="319" spans="1:12" ht="15.75" hidden="1" customHeight="1" x14ac:dyDescent="0.3">
      <c r="A319" s="12">
        <v>1</v>
      </c>
      <c r="B319" s="12">
        <v>20</v>
      </c>
      <c r="C319" s="133">
        <v>279</v>
      </c>
      <c r="D319" s="155" t="s">
        <v>223</v>
      </c>
      <c r="E319" s="153">
        <v>32987</v>
      </c>
      <c r="F319" s="103" t="s">
        <v>95</v>
      </c>
      <c r="G319" s="168" t="s">
        <v>84</v>
      </c>
      <c r="H319" s="145" t="s">
        <v>224</v>
      </c>
      <c r="I319"/>
      <c r="J319" s="148"/>
      <c r="K319" s="154" t="s">
        <v>225</v>
      </c>
      <c r="L319" s="172">
        <v>3000</v>
      </c>
    </row>
    <row r="320" spans="1:12" ht="15.75" hidden="1" customHeight="1" x14ac:dyDescent="0.3">
      <c r="A320" s="12">
        <v>6</v>
      </c>
      <c r="B320" s="12">
        <v>3</v>
      </c>
      <c r="C320" s="133">
        <v>5</v>
      </c>
      <c r="D320" s="111" t="s">
        <v>431</v>
      </c>
      <c r="E320" s="102">
        <v>33468</v>
      </c>
      <c r="F320" s="143" t="s">
        <v>53</v>
      </c>
      <c r="G320" s="168" t="s">
        <v>84</v>
      </c>
      <c r="H320" s="169" t="s">
        <v>136</v>
      </c>
      <c r="I320" s="146"/>
      <c r="J320"/>
      <c r="K320" s="151" t="s">
        <v>432</v>
      </c>
      <c r="L320" s="140">
        <v>800</v>
      </c>
    </row>
    <row r="321" spans="1:12" ht="15.75" hidden="1" customHeight="1" x14ac:dyDescent="0.2">
      <c r="A321" s="12">
        <v>2</v>
      </c>
      <c r="B321" s="12">
        <v>2</v>
      </c>
      <c r="C321" s="133">
        <v>26</v>
      </c>
      <c r="D321" s="227" t="s">
        <v>548</v>
      </c>
      <c r="E321" s="142" t="s">
        <v>549</v>
      </c>
      <c r="F321" s="143" t="s">
        <v>53</v>
      </c>
      <c r="G321" s="144" t="s">
        <v>79</v>
      </c>
      <c r="H321" s="228" t="s">
        <v>546</v>
      </c>
      <c r="I321" s="229"/>
      <c r="J321" s="148" t="s">
        <v>81</v>
      </c>
      <c r="K321" s="147" t="s">
        <v>547</v>
      </c>
      <c r="L321" s="199">
        <v>1500</v>
      </c>
    </row>
    <row r="322" spans="1:12" ht="15.75" hidden="1" customHeight="1" x14ac:dyDescent="0.2">
      <c r="C322" s="133">
        <v>240</v>
      </c>
      <c r="D322" s="141" t="s">
        <v>380</v>
      </c>
      <c r="E322" s="142">
        <v>34255</v>
      </c>
      <c r="F322" s="143" t="s">
        <v>53</v>
      </c>
      <c r="G322" s="144" t="s">
        <v>84</v>
      </c>
      <c r="H322" s="145" t="s">
        <v>127</v>
      </c>
      <c r="I322" s="146" t="s">
        <v>128</v>
      </c>
      <c r="J322" s="148"/>
      <c r="K322" s="147" t="s">
        <v>381</v>
      </c>
      <c r="L322" s="199" t="s">
        <v>110</v>
      </c>
    </row>
    <row r="323" spans="1:12" ht="14.25" hidden="1" customHeight="1" x14ac:dyDescent="0.3">
      <c r="A323" s="12">
        <v>1</v>
      </c>
      <c r="B323" s="12">
        <v>10</v>
      </c>
      <c r="C323" s="133">
        <v>27</v>
      </c>
      <c r="D323" s="141" t="s">
        <v>355</v>
      </c>
      <c r="E323" s="142">
        <v>34037</v>
      </c>
      <c r="F323" s="143" t="s">
        <v>53</v>
      </c>
      <c r="G323" s="144" t="s">
        <v>84</v>
      </c>
      <c r="H323" s="145" t="s">
        <v>42</v>
      </c>
      <c r="I323" s="165"/>
      <c r="J323" s="148"/>
      <c r="K323" s="141" t="s">
        <v>354</v>
      </c>
      <c r="L323" s="199">
        <v>1500</v>
      </c>
    </row>
    <row r="324" spans="1:12" ht="15.75" hidden="1" x14ac:dyDescent="0.3">
      <c r="A324" s="12">
        <v>5</v>
      </c>
      <c r="B324" s="12">
        <v>8</v>
      </c>
      <c r="C324" s="133">
        <v>103</v>
      </c>
      <c r="D324" s="141" t="s">
        <v>352</v>
      </c>
      <c r="E324" s="142">
        <v>35963</v>
      </c>
      <c r="F324" s="103" t="s">
        <v>95</v>
      </c>
      <c r="G324" s="144" t="s">
        <v>84</v>
      </c>
      <c r="H324" s="145" t="s">
        <v>42</v>
      </c>
      <c r="I324" s="165"/>
      <c r="J324" s="148"/>
      <c r="K324" s="141" t="s">
        <v>345</v>
      </c>
      <c r="L324" s="140">
        <v>60</v>
      </c>
    </row>
    <row r="325" spans="1:12" ht="15.75" hidden="1" x14ac:dyDescent="0.3">
      <c r="A325" s="12">
        <v>14</v>
      </c>
      <c r="B325" s="12">
        <v>2</v>
      </c>
      <c r="C325" s="133">
        <v>193</v>
      </c>
      <c r="D325" s="107" t="s">
        <v>181</v>
      </c>
      <c r="E325" s="153">
        <v>34776</v>
      </c>
      <c r="F325" s="103" t="s">
        <v>95</v>
      </c>
      <c r="G325" s="144" t="s">
        <v>84</v>
      </c>
      <c r="H325" s="145" t="s">
        <v>101</v>
      </c>
      <c r="I325"/>
      <c r="J325" s="148"/>
      <c r="K325" s="154" t="s">
        <v>102</v>
      </c>
      <c r="L325" s="140">
        <v>200</v>
      </c>
    </row>
    <row r="326" spans="1:12" ht="15.75" hidden="1" x14ac:dyDescent="0.3">
      <c r="B326" s="12">
        <v>5</v>
      </c>
      <c r="C326" s="133">
        <v>286</v>
      </c>
      <c r="D326" s="155" t="s">
        <v>284</v>
      </c>
      <c r="E326" s="153">
        <v>35082</v>
      </c>
      <c r="F326" s="103" t="s">
        <v>95</v>
      </c>
      <c r="G326" s="144" t="s">
        <v>84</v>
      </c>
      <c r="H326" s="145" t="s">
        <v>119</v>
      </c>
      <c r="I326"/>
      <c r="J326" s="148"/>
      <c r="K326" s="154" t="s">
        <v>285</v>
      </c>
      <c r="L326" s="202" t="s">
        <v>126</v>
      </c>
    </row>
    <row r="327" spans="1:12" ht="14.25" hidden="1" x14ac:dyDescent="0.2">
      <c r="A327" s="12">
        <v>2</v>
      </c>
      <c r="B327" s="12">
        <v>12</v>
      </c>
      <c r="C327" s="133">
        <v>28</v>
      </c>
      <c r="D327" s="201" t="s">
        <v>175</v>
      </c>
      <c r="E327" s="142">
        <v>32597</v>
      </c>
      <c r="F327" s="143" t="s">
        <v>53</v>
      </c>
      <c r="G327" s="102" t="s">
        <v>84</v>
      </c>
      <c r="H327" s="178" t="s">
        <v>173</v>
      </c>
      <c r="I327" s="152"/>
      <c r="J327" s="148"/>
      <c r="K327" s="141" t="s">
        <v>174</v>
      </c>
      <c r="L327" s="199">
        <v>1500</v>
      </c>
    </row>
    <row r="328" spans="1:12" ht="15.75" hidden="1" x14ac:dyDescent="0.3">
      <c r="A328" s="12">
        <v>1</v>
      </c>
      <c r="B328" s="12">
        <v>21</v>
      </c>
      <c r="C328" s="133">
        <v>249</v>
      </c>
      <c r="D328" s="155" t="s">
        <v>222</v>
      </c>
      <c r="E328" s="153">
        <v>35900</v>
      </c>
      <c r="F328" s="103" t="s">
        <v>95</v>
      </c>
      <c r="G328" s="144" t="s">
        <v>84</v>
      </c>
      <c r="H328" s="145" t="s">
        <v>38</v>
      </c>
      <c r="I328"/>
      <c r="J328" s="148"/>
      <c r="K328" s="154" t="s">
        <v>109</v>
      </c>
      <c r="L328" s="172">
        <v>3000</v>
      </c>
    </row>
    <row r="329" spans="1:12" ht="14.25" hidden="1" x14ac:dyDescent="0.2">
      <c r="C329" s="133">
        <v>29</v>
      </c>
      <c r="D329" s="111" t="s">
        <v>441</v>
      </c>
      <c r="E329" s="102">
        <v>33813</v>
      </c>
      <c r="F329" s="152" t="s">
        <v>52</v>
      </c>
      <c r="G329" s="168" t="s">
        <v>84</v>
      </c>
      <c r="H329" s="169" t="s">
        <v>136</v>
      </c>
      <c r="I329" s="146"/>
      <c r="J329" s="148"/>
      <c r="K329" s="151" t="s">
        <v>442</v>
      </c>
      <c r="L329" s="199">
        <v>1500</v>
      </c>
    </row>
    <row r="330" spans="1:12" ht="15.75" hidden="1" x14ac:dyDescent="0.3">
      <c r="A330" s="12">
        <v>6</v>
      </c>
      <c r="B330" s="12">
        <v>4</v>
      </c>
      <c r="C330" s="133">
        <v>167</v>
      </c>
      <c r="D330" s="111" t="s">
        <v>426</v>
      </c>
      <c r="E330" s="102">
        <v>33707</v>
      </c>
      <c r="F330" s="143" t="s">
        <v>53</v>
      </c>
      <c r="G330" s="168" t="s">
        <v>84</v>
      </c>
      <c r="H330" s="169" t="s">
        <v>136</v>
      </c>
      <c r="I330" s="146"/>
      <c r="J330"/>
      <c r="K330" s="151" t="s">
        <v>427</v>
      </c>
      <c r="L330" s="140">
        <v>800</v>
      </c>
    </row>
    <row r="331" spans="1:12" ht="15.75" hidden="1" customHeight="1" x14ac:dyDescent="0.3">
      <c r="C331" s="133">
        <v>273</v>
      </c>
      <c r="D331" s="155" t="s">
        <v>308</v>
      </c>
      <c r="E331" s="153">
        <v>30403</v>
      </c>
      <c r="F331" s="143" t="s">
        <v>53</v>
      </c>
      <c r="G331" s="144" t="s">
        <v>84</v>
      </c>
      <c r="H331" s="145" t="s">
        <v>119</v>
      </c>
      <c r="I331"/>
      <c r="J331" s="148"/>
      <c r="K331" s="154" t="s">
        <v>309</v>
      </c>
      <c r="L331" s="172" t="s">
        <v>115</v>
      </c>
    </row>
    <row r="332" spans="1:12" ht="15.75" hidden="1" customHeight="1" x14ac:dyDescent="0.3">
      <c r="A332" s="12">
        <v>11</v>
      </c>
      <c r="B332" s="12">
        <v>5</v>
      </c>
      <c r="C332" s="133">
        <v>177</v>
      </c>
      <c r="D332" s="155" t="s">
        <v>215</v>
      </c>
      <c r="E332" s="153">
        <v>33080</v>
      </c>
      <c r="F332" s="143" t="s">
        <v>53</v>
      </c>
      <c r="G332" s="144" t="s">
        <v>103</v>
      </c>
      <c r="H332" s="145" t="s">
        <v>38</v>
      </c>
      <c r="I332"/>
      <c r="J332" s="148"/>
      <c r="K332" s="154" t="s">
        <v>216</v>
      </c>
      <c r="L332" s="140">
        <v>400</v>
      </c>
    </row>
    <row r="333" spans="1:12" ht="15.75" hidden="1" x14ac:dyDescent="0.3">
      <c r="C333" s="133">
        <v>274</v>
      </c>
      <c r="D333" s="141" t="s">
        <v>342</v>
      </c>
      <c r="E333" s="142">
        <v>35478</v>
      </c>
      <c r="F333" s="103" t="s">
        <v>95</v>
      </c>
      <c r="G333" s="144" t="s">
        <v>84</v>
      </c>
      <c r="H333" s="145" t="s">
        <v>42</v>
      </c>
      <c r="I333" s="165"/>
      <c r="J333" s="148"/>
      <c r="K333" s="141" t="s">
        <v>343</v>
      </c>
      <c r="L333" s="152" t="s">
        <v>115</v>
      </c>
    </row>
    <row r="334" spans="1:12" ht="14.25" hidden="1" x14ac:dyDescent="0.2">
      <c r="A334" s="12">
        <v>6</v>
      </c>
      <c r="B334" s="12">
        <v>5</v>
      </c>
      <c r="C334" s="133">
        <v>32</v>
      </c>
      <c r="D334" s="111" t="s">
        <v>433</v>
      </c>
      <c r="E334" s="102" t="s">
        <v>630</v>
      </c>
      <c r="F334" s="152" t="s">
        <v>51</v>
      </c>
      <c r="G334" s="168" t="s">
        <v>84</v>
      </c>
      <c r="H334" s="169" t="s">
        <v>136</v>
      </c>
      <c r="I334" s="146"/>
      <c r="J334" s="148"/>
      <c r="K334" s="151" t="s">
        <v>434</v>
      </c>
      <c r="L334" s="140">
        <v>800</v>
      </c>
    </row>
    <row r="335" spans="1:12" ht="14.25" hidden="1" x14ac:dyDescent="0.2">
      <c r="A335" s="12">
        <v>3</v>
      </c>
      <c r="B335" s="12">
        <v>3</v>
      </c>
      <c r="C335" s="133">
        <v>30</v>
      </c>
      <c r="D335" s="113" t="s">
        <v>516</v>
      </c>
      <c r="E335" s="115">
        <v>33947</v>
      </c>
      <c r="F335" s="152" t="s">
        <v>52</v>
      </c>
      <c r="G335" s="168" t="s">
        <v>517</v>
      </c>
      <c r="H335" s="145" t="s">
        <v>147</v>
      </c>
      <c r="I335" s="180"/>
      <c r="J335" s="148"/>
      <c r="K335" s="181" t="s">
        <v>518</v>
      </c>
      <c r="L335" s="199">
        <v>1500</v>
      </c>
    </row>
    <row r="336" spans="1:12" ht="15.75" hidden="1" x14ac:dyDescent="0.3">
      <c r="A336" s="12">
        <v>1</v>
      </c>
      <c r="B336" s="12">
        <v>22</v>
      </c>
      <c r="C336" s="133">
        <v>11</v>
      </c>
      <c r="D336" s="155" t="s">
        <v>183</v>
      </c>
      <c r="E336" s="153">
        <v>29916</v>
      </c>
      <c r="F336" s="103" t="s">
        <v>95</v>
      </c>
      <c r="G336" s="144" t="s">
        <v>84</v>
      </c>
      <c r="H336" s="145" t="s">
        <v>101</v>
      </c>
      <c r="I336"/>
      <c r="J336" s="148"/>
      <c r="K336" s="154" t="s">
        <v>102</v>
      </c>
      <c r="L336" s="172">
        <v>3000</v>
      </c>
    </row>
    <row r="337" spans="1:12" ht="15.75" hidden="1" x14ac:dyDescent="0.3">
      <c r="A337" s="12">
        <v>2</v>
      </c>
      <c r="B337" s="12">
        <v>2</v>
      </c>
      <c r="C337" s="133">
        <v>46</v>
      </c>
      <c r="D337" s="141" t="s">
        <v>349</v>
      </c>
      <c r="E337" s="142">
        <v>34800</v>
      </c>
      <c r="F337" s="103" t="s">
        <v>95</v>
      </c>
      <c r="G337" s="144" t="s">
        <v>84</v>
      </c>
      <c r="H337" s="145" t="s">
        <v>42</v>
      </c>
      <c r="I337" s="165"/>
      <c r="J337" s="148"/>
      <c r="K337" s="141" t="s">
        <v>345</v>
      </c>
      <c r="L337" s="197" t="s">
        <v>141</v>
      </c>
    </row>
    <row r="338" spans="1:12" ht="15.75" hidden="1" x14ac:dyDescent="0.3">
      <c r="A338" s="12">
        <v>6</v>
      </c>
      <c r="B338" s="12">
        <v>6</v>
      </c>
      <c r="C338" s="133">
        <v>15</v>
      </c>
      <c r="D338" s="141" t="s">
        <v>356</v>
      </c>
      <c r="E338" s="142">
        <v>34402</v>
      </c>
      <c r="F338" s="152" t="s">
        <v>52</v>
      </c>
      <c r="G338" s="144" t="s">
        <v>84</v>
      </c>
      <c r="H338" s="145" t="s">
        <v>42</v>
      </c>
      <c r="I338" s="165"/>
      <c r="J338"/>
      <c r="K338" s="141" t="s">
        <v>357</v>
      </c>
      <c r="L338" s="140">
        <v>800</v>
      </c>
    </row>
    <row r="339" spans="1:12" ht="15.75" hidden="1" x14ac:dyDescent="0.3">
      <c r="A339" s="12">
        <v>11</v>
      </c>
      <c r="B339" s="12">
        <v>6</v>
      </c>
      <c r="C339" s="133">
        <v>164</v>
      </c>
      <c r="D339" s="155" t="s">
        <v>219</v>
      </c>
      <c r="E339" s="153">
        <v>34356</v>
      </c>
      <c r="F339" s="103" t="s">
        <v>95</v>
      </c>
      <c r="G339" s="144" t="s">
        <v>103</v>
      </c>
      <c r="H339" s="145" t="s">
        <v>38</v>
      </c>
      <c r="I339"/>
      <c r="J339" s="148"/>
      <c r="K339" s="154" t="s">
        <v>210</v>
      </c>
      <c r="L339" s="140">
        <v>400</v>
      </c>
    </row>
    <row r="340" spans="1:12" ht="15.75" hidden="1" x14ac:dyDescent="0.3">
      <c r="A340" s="12">
        <v>6</v>
      </c>
      <c r="B340" s="12">
        <v>7</v>
      </c>
      <c r="C340" s="133">
        <v>290</v>
      </c>
      <c r="D340" s="111" t="s">
        <v>437</v>
      </c>
      <c r="E340" s="102">
        <v>34383</v>
      </c>
      <c r="F340" s="143" t="s">
        <v>53</v>
      </c>
      <c r="G340" s="168" t="s">
        <v>84</v>
      </c>
      <c r="H340" s="169" t="s">
        <v>136</v>
      </c>
      <c r="I340" s="146"/>
      <c r="J340"/>
      <c r="K340" s="151" t="s">
        <v>438</v>
      </c>
      <c r="L340" s="140">
        <v>800</v>
      </c>
    </row>
    <row r="341" spans="1:12" ht="15.75" hidden="1" x14ac:dyDescent="0.3">
      <c r="A341" s="12">
        <v>12</v>
      </c>
      <c r="B341" s="12">
        <v>3</v>
      </c>
      <c r="C341" s="133">
        <v>184</v>
      </c>
      <c r="D341" s="155" t="s">
        <v>278</v>
      </c>
      <c r="E341" s="153">
        <v>35185</v>
      </c>
      <c r="F341" s="103" t="s">
        <v>95</v>
      </c>
      <c r="G341" s="144" t="s">
        <v>84</v>
      </c>
      <c r="H341" s="145" t="s">
        <v>119</v>
      </c>
      <c r="I341"/>
      <c r="J341" s="148"/>
      <c r="K341" s="154" t="s">
        <v>122</v>
      </c>
      <c r="L341" s="140">
        <v>400</v>
      </c>
    </row>
    <row r="342" spans="1:12" ht="15.75" hidden="1" customHeight="1" x14ac:dyDescent="0.2">
      <c r="A342" s="12">
        <v>3</v>
      </c>
      <c r="B342" s="12">
        <v>13</v>
      </c>
      <c r="C342" s="133">
        <v>31</v>
      </c>
      <c r="D342" s="113" t="s">
        <v>519</v>
      </c>
      <c r="E342" s="115">
        <v>31307</v>
      </c>
      <c r="F342" s="152" t="s">
        <v>52</v>
      </c>
      <c r="G342" s="136" t="s">
        <v>84</v>
      </c>
      <c r="H342" s="145" t="s">
        <v>651</v>
      </c>
      <c r="I342" s="180"/>
      <c r="J342" s="148"/>
      <c r="K342" s="209" t="s">
        <v>653</v>
      </c>
      <c r="L342" s="199">
        <v>1500</v>
      </c>
    </row>
    <row r="343" spans="1:12" ht="15.75" hidden="1" customHeight="1" x14ac:dyDescent="0.2">
      <c r="A343" s="14">
        <v>6</v>
      </c>
      <c r="B343" s="14">
        <v>3</v>
      </c>
      <c r="C343" s="133">
        <v>64</v>
      </c>
      <c r="D343" s="110" t="s">
        <v>169</v>
      </c>
      <c r="E343" s="124">
        <v>34148</v>
      </c>
      <c r="F343" s="103" t="s">
        <v>95</v>
      </c>
      <c r="G343" s="144" t="s">
        <v>84</v>
      </c>
      <c r="H343" s="167" t="s">
        <v>98</v>
      </c>
      <c r="I343" s="104"/>
      <c r="J343" s="148"/>
      <c r="K343" s="109" t="s">
        <v>100</v>
      </c>
      <c r="L343" s="140">
        <v>60</v>
      </c>
    </row>
    <row r="344" spans="1:12" ht="14.25" hidden="1" x14ac:dyDescent="0.2">
      <c r="A344" s="14"/>
      <c r="B344" s="14"/>
      <c r="C344" s="133">
        <v>598</v>
      </c>
      <c r="D344" s="198" t="s">
        <v>163</v>
      </c>
      <c r="E344" s="193">
        <v>34660</v>
      </c>
      <c r="F344" s="103" t="s">
        <v>95</v>
      </c>
      <c r="G344" s="136" t="s">
        <v>84</v>
      </c>
      <c r="H344" s="194" t="s">
        <v>91</v>
      </c>
      <c r="I344" s="195"/>
      <c r="J344" s="148"/>
      <c r="K344" s="196" t="s">
        <v>93</v>
      </c>
      <c r="L344" s="140" t="s">
        <v>89</v>
      </c>
    </row>
    <row r="345" spans="1:12" ht="15.75" hidden="1" customHeight="1" x14ac:dyDescent="0.2">
      <c r="A345" s="12">
        <v>6</v>
      </c>
      <c r="B345" s="12">
        <v>8</v>
      </c>
      <c r="C345" s="133">
        <v>17</v>
      </c>
      <c r="D345" s="110" t="s">
        <v>369</v>
      </c>
      <c r="E345" s="124">
        <v>33914</v>
      </c>
      <c r="F345" s="143" t="s">
        <v>53</v>
      </c>
      <c r="G345" s="144" t="s">
        <v>84</v>
      </c>
      <c r="H345" s="167" t="s">
        <v>127</v>
      </c>
      <c r="I345" s="104" t="s">
        <v>128</v>
      </c>
      <c r="J345" s="148"/>
      <c r="K345" s="109" t="s">
        <v>134</v>
      </c>
      <c r="L345" s="140">
        <v>800</v>
      </c>
    </row>
    <row r="346" spans="1:12" ht="15.75" hidden="1" customHeight="1" x14ac:dyDescent="0.2">
      <c r="C346" s="133">
        <v>65</v>
      </c>
      <c r="D346" s="141" t="s">
        <v>375</v>
      </c>
      <c r="E346" s="142">
        <v>33760</v>
      </c>
      <c r="F346" s="143" t="s">
        <v>53</v>
      </c>
      <c r="G346" s="144" t="s">
        <v>84</v>
      </c>
      <c r="H346" s="145" t="s">
        <v>127</v>
      </c>
      <c r="I346" s="146" t="s">
        <v>128</v>
      </c>
      <c r="J346" s="148"/>
      <c r="K346" s="147" t="s">
        <v>137</v>
      </c>
      <c r="L346" s="199" t="s">
        <v>89</v>
      </c>
    </row>
    <row r="347" spans="1:12" ht="15.75" hidden="1" customHeight="1" x14ac:dyDescent="0.2">
      <c r="C347" s="133">
        <v>217</v>
      </c>
      <c r="D347" s="141" t="s">
        <v>603</v>
      </c>
      <c r="E347" s="142">
        <v>31576</v>
      </c>
      <c r="F347" s="152" t="s">
        <v>51</v>
      </c>
      <c r="G347" s="144" t="s">
        <v>79</v>
      </c>
      <c r="H347" s="145"/>
      <c r="I347" s="146"/>
      <c r="J347" s="148" t="s">
        <v>81</v>
      </c>
      <c r="K347" s="147" t="s">
        <v>604</v>
      </c>
      <c r="L347" s="199" t="s">
        <v>117</v>
      </c>
    </row>
    <row r="348" spans="1:12" ht="15.75" hidden="1" x14ac:dyDescent="0.3">
      <c r="A348" s="12">
        <v>1</v>
      </c>
      <c r="B348" s="12">
        <v>23</v>
      </c>
      <c r="C348" s="133">
        <v>12</v>
      </c>
      <c r="D348" s="155" t="s">
        <v>182</v>
      </c>
      <c r="E348" s="153">
        <v>33412</v>
      </c>
      <c r="F348" s="152" t="s">
        <v>52</v>
      </c>
      <c r="G348" s="144" t="s">
        <v>84</v>
      </c>
      <c r="H348" s="145" t="s">
        <v>101</v>
      </c>
      <c r="I348"/>
      <c r="J348" s="148"/>
      <c r="K348" s="154" t="s">
        <v>102</v>
      </c>
      <c r="L348" s="172">
        <v>3000</v>
      </c>
    </row>
    <row r="349" spans="1:12" ht="15.75" hidden="1" x14ac:dyDescent="0.3">
      <c r="A349" s="12">
        <v>12</v>
      </c>
      <c r="B349" s="12">
        <v>4</v>
      </c>
      <c r="C349" s="133">
        <v>193</v>
      </c>
      <c r="D349" s="107" t="s">
        <v>181</v>
      </c>
      <c r="E349" s="153">
        <v>34776</v>
      </c>
      <c r="F349" s="103" t="s">
        <v>95</v>
      </c>
      <c r="G349" s="144" t="s">
        <v>84</v>
      </c>
      <c r="H349" s="145" t="s">
        <v>101</v>
      </c>
      <c r="I349"/>
      <c r="J349" s="148"/>
      <c r="K349" s="154" t="s">
        <v>102</v>
      </c>
      <c r="L349" s="140">
        <v>400</v>
      </c>
    </row>
    <row r="350" spans="1:12" ht="15.75" hidden="1" x14ac:dyDescent="0.3">
      <c r="A350" s="12">
        <v>12</v>
      </c>
      <c r="B350" s="12">
        <v>5</v>
      </c>
      <c r="C350" s="133">
        <v>180</v>
      </c>
      <c r="D350" s="155" t="s">
        <v>213</v>
      </c>
      <c r="E350" s="153">
        <v>35237</v>
      </c>
      <c r="F350" s="103" t="s">
        <v>95</v>
      </c>
      <c r="G350" s="168" t="s">
        <v>84</v>
      </c>
      <c r="H350" s="145" t="s">
        <v>38</v>
      </c>
      <c r="I350"/>
      <c r="J350" s="148"/>
      <c r="K350" s="154" t="s">
        <v>107</v>
      </c>
      <c r="L350" s="140">
        <v>400</v>
      </c>
    </row>
    <row r="351" spans="1:12" ht="15.75" hidden="1" x14ac:dyDescent="0.3">
      <c r="A351" s="12">
        <v>14</v>
      </c>
      <c r="B351" s="12">
        <v>3</v>
      </c>
      <c r="C351" s="133">
        <v>86</v>
      </c>
      <c r="D351" s="164" t="s">
        <v>324</v>
      </c>
      <c r="E351" s="142">
        <v>34821</v>
      </c>
      <c r="F351" s="103" t="s">
        <v>95</v>
      </c>
      <c r="G351" s="144" t="s">
        <v>84</v>
      </c>
      <c r="H351" s="145" t="s">
        <v>39</v>
      </c>
      <c r="I351" s="165"/>
      <c r="J351" s="148"/>
      <c r="K351" s="147" t="s">
        <v>41</v>
      </c>
      <c r="L351" s="140">
        <v>200</v>
      </c>
    </row>
    <row r="352" spans="1:12" ht="14.25" hidden="1" x14ac:dyDescent="0.2">
      <c r="A352" s="12">
        <v>3</v>
      </c>
      <c r="B352" s="12">
        <v>4</v>
      </c>
      <c r="C352" s="133">
        <v>104</v>
      </c>
      <c r="D352" s="112" t="s">
        <v>497</v>
      </c>
      <c r="E352" s="115">
        <v>30927</v>
      </c>
      <c r="F352" s="152" t="s">
        <v>51</v>
      </c>
      <c r="G352" s="168" t="s">
        <v>498</v>
      </c>
      <c r="H352" s="145" t="s">
        <v>145</v>
      </c>
      <c r="I352" s="180"/>
      <c r="J352" s="148"/>
      <c r="K352" s="182" t="s">
        <v>499</v>
      </c>
      <c r="L352" s="140">
        <v>60</v>
      </c>
    </row>
    <row r="353" spans="1:12" ht="14.25" hidden="1" x14ac:dyDescent="0.2">
      <c r="A353" s="12">
        <v>14</v>
      </c>
      <c r="B353" s="12">
        <v>4</v>
      </c>
      <c r="C353" s="133">
        <v>123</v>
      </c>
      <c r="D353" s="177" t="s">
        <v>176</v>
      </c>
      <c r="E353" s="142">
        <v>33095</v>
      </c>
      <c r="F353" s="152" t="s">
        <v>52</v>
      </c>
      <c r="G353" s="102" t="s">
        <v>84</v>
      </c>
      <c r="H353" s="178" t="s">
        <v>139</v>
      </c>
      <c r="I353" s="152"/>
      <c r="J353" s="148"/>
      <c r="K353" s="141" t="s">
        <v>177</v>
      </c>
      <c r="L353" s="140">
        <v>200</v>
      </c>
    </row>
    <row r="354" spans="1:12" ht="14.25" hidden="1" x14ac:dyDescent="0.2">
      <c r="A354" s="12">
        <v>6</v>
      </c>
      <c r="B354" s="12">
        <v>9</v>
      </c>
      <c r="C354" s="133">
        <v>34</v>
      </c>
      <c r="D354" s="218" t="s">
        <v>403</v>
      </c>
      <c r="E354" s="102">
        <v>34574</v>
      </c>
      <c r="F354" s="143" t="s">
        <v>53</v>
      </c>
      <c r="G354" s="144" t="s">
        <v>84</v>
      </c>
      <c r="H354" s="145" t="s">
        <v>135</v>
      </c>
      <c r="I354" s="148"/>
      <c r="J354" s="148"/>
      <c r="K354" s="151" t="s">
        <v>404</v>
      </c>
      <c r="L354" s="140">
        <v>800</v>
      </c>
    </row>
    <row r="355" spans="1:12" ht="15.75" hidden="1" customHeight="1" x14ac:dyDescent="0.2">
      <c r="A355" s="12">
        <v>3</v>
      </c>
      <c r="B355" s="12">
        <v>4</v>
      </c>
      <c r="C355" s="133">
        <v>32</v>
      </c>
      <c r="D355" s="111" t="s">
        <v>433</v>
      </c>
      <c r="E355" s="102" t="s">
        <v>630</v>
      </c>
      <c r="F355" s="152" t="s">
        <v>51</v>
      </c>
      <c r="G355" s="168" t="s">
        <v>84</v>
      </c>
      <c r="H355" s="169" t="s">
        <v>136</v>
      </c>
      <c r="I355" s="146"/>
      <c r="J355" s="148"/>
      <c r="K355" s="151" t="s">
        <v>434</v>
      </c>
      <c r="L355" s="199">
        <v>1500</v>
      </c>
    </row>
    <row r="356" spans="1:12" ht="15.75" hidden="1" customHeight="1" x14ac:dyDescent="0.3">
      <c r="A356" s="12">
        <v>12</v>
      </c>
      <c r="B356" s="12">
        <v>6</v>
      </c>
      <c r="C356" s="133">
        <v>196</v>
      </c>
      <c r="D356" s="155" t="s">
        <v>217</v>
      </c>
      <c r="E356" s="153">
        <v>34162</v>
      </c>
      <c r="F356" s="103" t="s">
        <v>95</v>
      </c>
      <c r="G356" s="144" t="s">
        <v>84</v>
      </c>
      <c r="H356" s="145" t="s">
        <v>38</v>
      </c>
      <c r="I356"/>
      <c r="J356" s="148"/>
      <c r="K356" s="154" t="s">
        <v>111</v>
      </c>
      <c r="L356" s="140">
        <v>400</v>
      </c>
    </row>
    <row r="357" spans="1:12" ht="15.75" hidden="1" customHeight="1" x14ac:dyDescent="0.2">
      <c r="A357" s="12">
        <v>14</v>
      </c>
      <c r="B357" s="12">
        <v>5</v>
      </c>
      <c r="C357" s="133">
        <v>106</v>
      </c>
      <c r="D357" s="111" t="s">
        <v>486</v>
      </c>
      <c r="E357" s="102">
        <v>34334</v>
      </c>
      <c r="F357" s="143" t="s">
        <v>53</v>
      </c>
      <c r="G357" s="168" t="s">
        <v>84</v>
      </c>
      <c r="H357" s="169" t="s">
        <v>139</v>
      </c>
      <c r="I357" s="146"/>
      <c r="J357" s="148"/>
      <c r="K357" s="151" t="s">
        <v>487</v>
      </c>
      <c r="L357" s="140">
        <v>200</v>
      </c>
    </row>
    <row r="358" spans="1:12" ht="15.75" hidden="1" customHeight="1" x14ac:dyDescent="0.3">
      <c r="A358" s="12">
        <v>1</v>
      </c>
      <c r="B358" s="12">
        <v>2</v>
      </c>
      <c r="C358" s="133">
        <v>47</v>
      </c>
      <c r="D358" s="141" t="s">
        <v>344</v>
      </c>
      <c r="E358" s="142">
        <v>34580</v>
      </c>
      <c r="F358" s="103" t="s">
        <v>95</v>
      </c>
      <c r="G358" s="144" t="s">
        <v>84</v>
      </c>
      <c r="H358" s="145" t="s">
        <v>42</v>
      </c>
      <c r="I358" s="165"/>
      <c r="J358" s="148"/>
      <c r="K358" s="141" t="s">
        <v>345</v>
      </c>
      <c r="L358" s="197" t="s">
        <v>141</v>
      </c>
    </row>
    <row r="359" spans="1:12" ht="15.75" hidden="1" customHeight="1" x14ac:dyDescent="0.2">
      <c r="A359" s="12">
        <v>7</v>
      </c>
      <c r="B359" s="12">
        <v>2</v>
      </c>
      <c r="C359" s="133">
        <v>26</v>
      </c>
      <c r="D359" s="120" t="s">
        <v>550</v>
      </c>
      <c r="E359" s="124" t="s">
        <v>549</v>
      </c>
      <c r="F359" s="143" t="s">
        <v>53</v>
      </c>
      <c r="G359" s="144" t="s">
        <v>79</v>
      </c>
      <c r="H359" s="230" t="s">
        <v>546</v>
      </c>
      <c r="I359" s="121"/>
      <c r="J359" s="148" t="s">
        <v>81</v>
      </c>
      <c r="K359" s="122" t="s">
        <v>547</v>
      </c>
      <c r="L359" s="140">
        <v>800</v>
      </c>
    </row>
    <row r="360" spans="1:12" ht="15.75" hidden="1" customHeight="1" x14ac:dyDescent="0.3">
      <c r="A360" s="12">
        <v>2</v>
      </c>
      <c r="B360" s="12">
        <v>7</v>
      </c>
      <c r="C360" s="133">
        <v>105</v>
      </c>
      <c r="D360" s="141" t="s">
        <v>325</v>
      </c>
      <c r="E360" s="142">
        <v>34921</v>
      </c>
      <c r="F360" s="103" t="s">
        <v>95</v>
      </c>
      <c r="G360" s="144" t="s">
        <v>84</v>
      </c>
      <c r="H360" s="145" t="s">
        <v>39</v>
      </c>
      <c r="I360" s="165"/>
      <c r="J360" s="148"/>
      <c r="K360" s="147" t="s">
        <v>41</v>
      </c>
      <c r="L360" s="140">
        <v>60</v>
      </c>
    </row>
    <row r="361" spans="1:12" ht="14.25" hidden="1" x14ac:dyDescent="0.2">
      <c r="A361" s="12">
        <v>14</v>
      </c>
      <c r="B361" s="12">
        <v>6</v>
      </c>
      <c r="C361" s="133">
        <v>191</v>
      </c>
      <c r="D361" s="106" t="s">
        <v>401</v>
      </c>
      <c r="E361" s="102">
        <v>34673</v>
      </c>
      <c r="F361" s="143" t="s">
        <v>53</v>
      </c>
      <c r="G361" s="144" t="s">
        <v>84</v>
      </c>
      <c r="H361" s="145" t="s">
        <v>135</v>
      </c>
      <c r="I361" s="148"/>
      <c r="J361" s="148"/>
      <c r="K361" s="147" t="s">
        <v>402</v>
      </c>
      <c r="L361" s="140">
        <v>200</v>
      </c>
    </row>
    <row r="362" spans="1:12" ht="14.25" hidden="1" x14ac:dyDescent="0.2">
      <c r="A362" s="12">
        <v>1</v>
      </c>
      <c r="B362" s="12">
        <v>5</v>
      </c>
      <c r="C362" s="133">
        <v>106</v>
      </c>
      <c r="D362" s="111" t="s">
        <v>486</v>
      </c>
      <c r="E362" s="102">
        <v>34334</v>
      </c>
      <c r="F362" s="143" t="s">
        <v>53</v>
      </c>
      <c r="G362" s="168" t="s">
        <v>84</v>
      </c>
      <c r="H362" s="169" t="s">
        <v>139</v>
      </c>
      <c r="I362" s="146"/>
      <c r="J362" s="148"/>
      <c r="K362" s="151" t="s">
        <v>487</v>
      </c>
      <c r="L362" s="140">
        <v>60</v>
      </c>
    </row>
    <row r="363" spans="1:12" ht="15.75" hidden="1" x14ac:dyDescent="0.3">
      <c r="A363" s="12">
        <v>15</v>
      </c>
      <c r="B363" s="12">
        <v>2</v>
      </c>
      <c r="C363" s="133">
        <v>243</v>
      </c>
      <c r="D363" s="107" t="s">
        <v>409</v>
      </c>
      <c r="E363" s="171" t="s">
        <v>410</v>
      </c>
      <c r="F363" s="103" t="s">
        <v>95</v>
      </c>
      <c r="G363" s="144" t="s">
        <v>84</v>
      </c>
      <c r="H363" s="145" t="s">
        <v>135</v>
      </c>
      <c r="I363"/>
      <c r="J363" s="148"/>
      <c r="K363" s="217" t="s">
        <v>43</v>
      </c>
      <c r="L363" s="140">
        <v>200</v>
      </c>
    </row>
    <row r="364" spans="1:12" ht="15.75" hidden="1" x14ac:dyDescent="0.3">
      <c r="A364" s="12">
        <v>4</v>
      </c>
      <c r="B364" s="12">
        <v>1</v>
      </c>
      <c r="C364" s="133">
        <v>107</v>
      </c>
      <c r="D364" s="155" t="s">
        <v>263</v>
      </c>
      <c r="E364" s="153">
        <v>35167</v>
      </c>
      <c r="F364" s="103" t="s">
        <v>95</v>
      </c>
      <c r="G364" s="144" t="s">
        <v>84</v>
      </c>
      <c r="H364" s="145" t="s">
        <v>119</v>
      </c>
      <c r="I364"/>
      <c r="J364" s="148"/>
      <c r="K364" s="154" t="s">
        <v>121</v>
      </c>
      <c r="L364" s="140">
        <v>60</v>
      </c>
    </row>
    <row r="365" spans="1:12" ht="15.75" hidden="1" x14ac:dyDescent="0.3">
      <c r="A365" s="12">
        <v>1</v>
      </c>
      <c r="B365" s="12">
        <v>6</v>
      </c>
      <c r="C365" s="133">
        <v>33</v>
      </c>
      <c r="D365" s="141" t="s">
        <v>326</v>
      </c>
      <c r="E365" s="142">
        <v>35271</v>
      </c>
      <c r="F365" s="103" t="s">
        <v>95</v>
      </c>
      <c r="G365" s="144" t="s">
        <v>84</v>
      </c>
      <c r="H365" s="145" t="s">
        <v>39</v>
      </c>
      <c r="I365" s="165"/>
      <c r="J365" s="148"/>
      <c r="K365" s="147" t="s">
        <v>327</v>
      </c>
      <c r="L365" s="199">
        <v>1500</v>
      </c>
    </row>
    <row r="366" spans="1:12" ht="15.75" hidden="1" customHeight="1" x14ac:dyDescent="0.3">
      <c r="A366" s="12">
        <v>7</v>
      </c>
      <c r="B366" s="12">
        <v>3</v>
      </c>
      <c r="C366" s="133">
        <v>130</v>
      </c>
      <c r="D366" s="111" t="s">
        <v>555</v>
      </c>
      <c r="E366" s="102">
        <v>34374</v>
      </c>
      <c r="F366" s="143" t="s">
        <v>53</v>
      </c>
      <c r="G366" s="168" t="s">
        <v>556</v>
      </c>
      <c r="H366" s="169" t="s">
        <v>557</v>
      </c>
      <c r="I366" s="146"/>
      <c r="J366" s="184" t="s">
        <v>81</v>
      </c>
      <c r="K366" s="151" t="s">
        <v>558</v>
      </c>
      <c r="L366" s="140">
        <v>800</v>
      </c>
    </row>
    <row r="367" spans="1:12" ht="15.75" hidden="1" customHeight="1" x14ac:dyDescent="0.3">
      <c r="A367" s="12">
        <v>15</v>
      </c>
      <c r="B367" s="12">
        <v>3</v>
      </c>
      <c r="C367" s="133">
        <v>180</v>
      </c>
      <c r="D367" s="155" t="s">
        <v>213</v>
      </c>
      <c r="E367" s="153">
        <v>35237</v>
      </c>
      <c r="F367" s="103" t="s">
        <v>95</v>
      </c>
      <c r="G367" s="144" t="s">
        <v>84</v>
      </c>
      <c r="H367" s="145" t="s">
        <v>38</v>
      </c>
      <c r="I367"/>
      <c r="J367" s="148"/>
      <c r="K367" s="154" t="s">
        <v>107</v>
      </c>
      <c r="L367" s="140">
        <v>200</v>
      </c>
    </row>
    <row r="368" spans="1:12" ht="15.75" hidden="1" customHeight="1" x14ac:dyDescent="0.2">
      <c r="A368" s="12">
        <v>4</v>
      </c>
      <c r="B368" s="12">
        <v>7</v>
      </c>
      <c r="C368" s="133">
        <v>108</v>
      </c>
      <c r="D368" s="141" t="s">
        <v>371</v>
      </c>
      <c r="E368" s="142">
        <v>34344</v>
      </c>
      <c r="F368" s="103" t="s">
        <v>95</v>
      </c>
      <c r="G368" s="144" t="s">
        <v>84</v>
      </c>
      <c r="H368" s="145" t="s">
        <v>127</v>
      </c>
      <c r="I368" s="146" t="s">
        <v>128</v>
      </c>
      <c r="J368" s="148"/>
      <c r="K368" s="147" t="s">
        <v>134</v>
      </c>
      <c r="L368" s="140">
        <v>60</v>
      </c>
    </row>
    <row r="369" spans="1:12" ht="15.75" hidden="1" customHeight="1" x14ac:dyDescent="0.2">
      <c r="C369" s="133">
        <v>108</v>
      </c>
      <c r="D369" s="110" t="s">
        <v>371</v>
      </c>
      <c r="E369" s="124">
        <v>34344</v>
      </c>
      <c r="F369" s="103" t="s">
        <v>95</v>
      </c>
      <c r="G369" s="144" t="s">
        <v>84</v>
      </c>
      <c r="H369" s="167" t="s">
        <v>127</v>
      </c>
      <c r="I369" s="104" t="s">
        <v>128</v>
      </c>
      <c r="J369" s="148"/>
      <c r="K369" s="109" t="s">
        <v>372</v>
      </c>
      <c r="L369" s="105" t="s">
        <v>113</v>
      </c>
    </row>
    <row r="370" spans="1:12" ht="14.25" hidden="1" x14ac:dyDescent="0.2">
      <c r="A370" s="12">
        <v>7</v>
      </c>
      <c r="B370" s="12">
        <v>4</v>
      </c>
      <c r="C370" s="133">
        <v>516</v>
      </c>
      <c r="D370" s="111" t="s">
        <v>565</v>
      </c>
      <c r="E370" s="102">
        <v>33599</v>
      </c>
      <c r="F370" s="143" t="s">
        <v>53</v>
      </c>
      <c r="G370" s="168" t="s">
        <v>566</v>
      </c>
      <c r="H370" s="169" t="s">
        <v>567</v>
      </c>
      <c r="I370" s="146"/>
      <c r="J370" s="148" t="s">
        <v>81</v>
      </c>
      <c r="K370" s="151" t="s">
        <v>568</v>
      </c>
      <c r="L370" s="140">
        <v>800</v>
      </c>
    </row>
    <row r="371" spans="1:12" ht="14.25" hidden="1" x14ac:dyDescent="0.2">
      <c r="C371" s="133">
        <v>34</v>
      </c>
      <c r="D371" s="218" t="s">
        <v>403</v>
      </c>
      <c r="E371" s="102">
        <v>34574</v>
      </c>
      <c r="F371" s="143" t="s">
        <v>53</v>
      </c>
      <c r="G371" s="144" t="s">
        <v>84</v>
      </c>
      <c r="H371" s="145" t="s">
        <v>135</v>
      </c>
      <c r="I371" s="148"/>
      <c r="J371" s="148"/>
      <c r="K371" s="151" t="s">
        <v>404</v>
      </c>
      <c r="L371" s="199">
        <v>1500</v>
      </c>
    </row>
    <row r="372" spans="1:12" ht="15.75" hidden="1" customHeight="1" x14ac:dyDescent="0.25">
      <c r="A372" s="12">
        <v>15</v>
      </c>
      <c r="B372" s="12">
        <v>4</v>
      </c>
      <c r="C372" s="185">
        <v>168</v>
      </c>
      <c r="D372" s="186" t="s">
        <v>622</v>
      </c>
      <c r="E372" s="187">
        <v>33572</v>
      </c>
      <c r="F372" s="103" t="s">
        <v>95</v>
      </c>
      <c r="G372" s="144" t="s">
        <v>84</v>
      </c>
      <c r="H372" s="189" t="s">
        <v>623</v>
      </c>
      <c r="I372" s="190"/>
      <c r="J372" s="148"/>
      <c r="K372" s="191" t="s">
        <v>624</v>
      </c>
      <c r="L372" s="192">
        <v>200</v>
      </c>
    </row>
    <row r="373" spans="1:12" ht="15.75" hidden="1" customHeight="1" x14ac:dyDescent="0.3">
      <c r="A373" s="12">
        <v>2</v>
      </c>
      <c r="B373" s="12">
        <v>7</v>
      </c>
      <c r="C373" s="133">
        <v>48</v>
      </c>
      <c r="D373" s="141" t="s">
        <v>338</v>
      </c>
      <c r="E373" s="142">
        <v>34841</v>
      </c>
      <c r="F373" s="143" t="s">
        <v>53</v>
      </c>
      <c r="G373" s="144" t="s">
        <v>84</v>
      </c>
      <c r="H373" s="145" t="s">
        <v>42</v>
      </c>
      <c r="I373" s="165"/>
      <c r="J373" s="148"/>
      <c r="K373" s="141" t="s">
        <v>339</v>
      </c>
      <c r="L373" s="197" t="s">
        <v>141</v>
      </c>
    </row>
    <row r="374" spans="1:12" ht="15.75" hidden="1" customHeight="1" x14ac:dyDescent="0.3">
      <c r="A374" s="12">
        <v>8</v>
      </c>
      <c r="B374" s="12">
        <v>1</v>
      </c>
      <c r="C374" s="133">
        <v>295</v>
      </c>
      <c r="D374" s="155" t="s">
        <v>607</v>
      </c>
      <c r="E374" s="153">
        <v>32664</v>
      </c>
      <c r="F374" s="143" t="s">
        <v>53</v>
      </c>
      <c r="G374" s="144" t="s">
        <v>153</v>
      </c>
      <c r="H374" s="145" t="s">
        <v>154</v>
      </c>
      <c r="I374"/>
      <c r="J374" s="184" t="s">
        <v>81</v>
      </c>
      <c r="K374" s="154" t="s">
        <v>608</v>
      </c>
      <c r="L374" s="140">
        <v>800</v>
      </c>
    </row>
    <row r="375" spans="1:12" ht="15.75" hidden="1" customHeight="1" x14ac:dyDescent="0.2">
      <c r="A375" s="12">
        <v>13</v>
      </c>
      <c r="B375" s="12">
        <v>3</v>
      </c>
      <c r="C375" s="133">
        <v>144</v>
      </c>
      <c r="D375" s="111" t="s">
        <v>551</v>
      </c>
      <c r="E375" s="102">
        <v>33273</v>
      </c>
      <c r="F375" s="143" t="s">
        <v>53</v>
      </c>
      <c r="G375" s="168" t="s">
        <v>552</v>
      </c>
      <c r="H375" s="169" t="s">
        <v>553</v>
      </c>
      <c r="I375" s="146"/>
      <c r="J375" s="148" t="s">
        <v>81</v>
      </c>
      <c r="K375" s="151" t="s">
        <v>554</v>
      </c>
      <c r="L375" s="140">
        <v>400</v>
      </c>
    </row>
    <row r="376" spans="1:12" ht="15.75" hidden="1" customHeight="1" x14ac:dyDescent="0.3">
      <c r="A376" s="12">
        <v>15</v>
      </c>
      <c r="B376" s="12">
        <v>5</v>
      </c>
      <c r="C376" s="133">
        <v>203</v>
      </c>
      <c r="D376" s="155" t="s">
        <v>203</v>
      </c>
      <c r="E376" s="153">
        <v>35302</v>
      </c>
      <c r="F376" s="103" t="s">
        <v>95</v>
      </c>
      <c r="G376" s="102" t="s">
        <v>84</v>
      </c>
      <c r="H376" s="145" t="s">
        <v>38</v>
      </c>
      <c r="I376"/>
      <c r="J376" s="148"/>
      <c r="K376" s="154" t="s">
        <v>189</v>
      </c>
      <c r="L376" s="140">
        <v>200</v>
      </c>
    </row>
    <row r="377" spans="1:12" ht="15.75" hidden="1" customHeight="1" x14ac:dyDescent="0.2">
      <c r="A377" s="12">
        <v>3</v>
      </c>
      <c r="B377" s="12">
        <v>9</v>
      </c>
      <c r="C377" s="133">
        <v>35</v>
      </c>
      <c r="D377" s="110" t="s">
        <v>610</v>
      </c>
      <c r="E377" s="124">
        <v>32390</v>
      </c>
      <c r="F377" s="143" t="s">
        <v>53</v>
      </c>
      <c r="G377" s="144" t="s">
        <v>600</v>
      </c>
      <c r="H377" s="167" t="s">
        <v>611</v>
      </c>
      <c r="I377" s="104"/>
      <c r="J377" s="148" t="s">
        <v>81</v>
      </c>
      <c r="K377" s="109" t="s">
        <v>612</v>
      </c>
      <c r="L377" s="199">
        <v>1500</v>
      </c>
    </row>
    <row r="378" spans="1:12" ht="14.25" hidden="1" x14ac:dyDescent="0.2">
      <c r="A378" s="12">
        <v>2</v>
      </c>
      <c r="B378" s="12">
        <v>6</v>
      </c>
      <c r="C378" s="133">
        <v>109</v>
      </c>
      <c r="D378" s="113" t="s">
        <v>500</v>
      </c>
      <c r="E378" s="115">
        <v>33312</v>
      </c>
      <c r="F378" s="143" t="s">
        <v>53</v>
      </c>
      <c r="G378" s="136" t="s">
        <v>84</v>
      </c>
      <c r="H378" s="145" t="s">
        <v>146</v>
      </c>
      <c r="I378" s="180"/>
      <c r="J378" s="148"/>
      <c r="K378" s="182" t="s">
        <v>148</v>
      </c>
      <c r="L378" s="140">
        <v>60</v>
      </c>
    </row>
    <row r="379" spans="1:12" ht="14.25" hidden="1" x14ac:dyDescent="0.2">
      <c r="A379" s="12">
        <v>15</v>
      </c>
      <c r="B379" s="12">
        <v>6</v>
      </c>
      <c r="C379" s="133">
        <v>162</v>
      </c>
      <c r="D379" s="112" t="s">
        <v>538</v>
      </c>
      <c r="E379" s="115">
        <v>34904</v>
      </c>
      <c r="F379" s="143" t="s">
        <v>53</v>
      </c>
      <c r="G379" s="168" t="s">
        <v>84</v>
      </c>
      <c r="H379" s="145" t="s">
        <v>146</v>
      </c>
      <c r="I379" s="180"/>
      <c r="J379" s="148"/>
      <c r="K379" s="182" t="s">
        <v>150</v>
      </c>
      <c r="L379" s="140">
        <v>200</v>
      </c>
    </row>
    <row r="380" spans="1:12" ht="14.25" hidden="1" x14ac:dyDescent="0.2">
      <c r="A380" s="12">
        <v>13</v>
      </c>
      <c r="B380" s="12">
        <v>4</v>
      </c>
      <c r="C380" s="133">
        <v>155</v>
      </c>
      <c r="D380" s="141" t="s">
        <v>585</v>
      </c>
      <c r="E380" s="142">
        <v>33104</v>
      </c>
      <c r="F380" s="143" t="s">
        <v>682</v>
      </c>
      <c r="G380" s="144" t="s">
        <v>79</v>
      </c>
      <c r="H380" s="145" t="s">
        <v>80</v>
      </c>
      <c r="I380" s="146"/>
      <c r="J380" s="148" t="s">
        <v>81</v>
      </c>
      <c r="K380" s="147" t="s">
        <v>586</v>
      </c>
      <c r="L380" s="140">
        <v>400</v>
      </c>
    </row>
    <row r="381" spans="1:12" ht="15.75" hidden="1" x14ac:dyDescent="0.3">
      <c r="A381" s="12">
        <v>8</v>
      </c>
      <c r="B381" s="12">
        <v>2</v>
      </c>
      <c r="C381" s="133">
        <v>293</v>
      </c>
      <c r="D381" s="155" t="s">
        <v>609</v>
      </c>
      <c r="E381" s="153">
        <v>32275</v>
      </c>
      <c r="F381" s="143" t="s">
        <v>53</v>
      </c>
      <c r="G381" s="144" t="s">
        <v>153</v>
      </c>
      <c r="H381" s="145" t="s">
        <v>154</v>
      </c>
      <c r="I381"/>
      <c r="J381" s="184" t="s">
        <v>81</v>
      </c>
      <c r="K381" s="154" t="s">
        <v>155</v>
      </c>
      <c r="L381" s="140">
        <v>800</v>
      </c>
    </row>
    <row r="382" spans="1:12" ht="15.75" hidden="1" customHeight="1" x14ac:dyDescent="0.3">
      <c r="C382" s="133">
        <v>66</v>
      </c>
      <c r="D382" s="155" t="s">
        <v>295</v>
      </c>
      <c r="E382" s="153">
        <v>33447</v>
      </c>
      <c r="F382" s="143" t="s">
        <v>53</v>
      </c>
      <c r="G382" s="144" t="s">
        <v>84</v>
      </c>
      <c r="H382" s="145" t="s">
        <v>119</v>
      </c>
      <c r="I382"/>
      <c r="J382" s="148"/>
      <c r="K382" s="154" t="s">
        <v>124</v>
      </c>
      <c r="L382" s="172" t="s">
        <v>89</v>
      </c>
    </row>
    <row r="383" spans="1:12" ht="15.75" hidden="1" customHeight="1" x14ac:dyDescent="0.2">
      <c r="C383" s="133">
        <v>67</v>
      </c>
      <c r="D383" s="110" t="s">
        <v>376</v>
      </c>
      <c r="E383" s="124">
        <v>34108</v>
      </c>
      <c r="F383" s="143" t="s">
        <v>53</v>
      </c>
      <c r="G383" s="144" t="s">
        <v>84</v>
      </c>
      <c r="H383" s="167" t="s">
        <v>127</v>
      </c>
      <c r="I383" s="104" t="s">
        <v>128</v>
      </c>
      <c r="J383" s="148"/>
      <c r="K383" s="109" t="s">
        <v>137</v>
      </c>
      <c r="L383" s="105" t="s">
        <v>89</v>
      </c>
    </row>
    <row r="384" spans="1:12" ht="15.75" hidden="1" customHeight="1" x14ac:dyDescent="0.2">
      <c r="A384" s="12">
        <v>16</v>
      </c>
      <c r="B384" s="12">
        <v>2</v>
      </c>
      <c r="C384" s="205">
        <v>84</v>
      </c>
      <c r="D384" s="113" t="s">
        <v>493</v>
      </c>
      <c r="E384" s="115">
        <v>30088</v>
      </c>
      <c r="F384" s="152" t="s">
        <v>51</v>
      </c>
      <c r="G384" s="114"/>
      <c r="H384" s="150" t="s">
        <v>146</v>
      </c>
      <c r="I384" s="180"/>
      <c r="J384" s="148" t="s">
        <v>81</v>
      </c>
      <c r="K384" s="181" t="s">
        <v>494</v>
      </c>
      <c r="L384" s="140">
        <v>200</v>
      </c>
    </row>
    <row r="385" spans="1:12" ht="15" hidden="1" customHeight="1" x14ac:dyDescent="0.3">
      <c r="C385" s="133">
        <v>241</v>
      </c>
      <c r="D385" s="155" t="s">
        <v>234</v>
      </c>
      <c r="E385" s="153">
        <v>33970</v>
      </c>
      <c r="F385" s="143" t="s">
        <v>53</v>
      </c>
      <c r="G385" s="144" t="s">
        <v>84</v>
      </c>
      <c r="H385" s="145" t="s">
        <v>38</v>
      </c>
      <c r="I385"/>
      <c r="J385" s="148"/>
      <c r="K385" s="154" t="s">
        <v>233</v>
      </c>
      <c r="L385" s="172" t="s">
        <v>110</v>
      </c>
    </row>
    <row r="386" spans="1:12" ht="15" hidden="1" customHeight="1" x14ac:dyDescent="0.3">
      <c r="A386" s="12">
        <v>6</v>
      </c>
      <c r="B386" s="12">
        <v>2</v>
      </c>
      <c r="C386" s="133">
        <v>110</v>
      </c>
      <c r="D386" s="155" t="s">
        <v>188</v>
      </c>
      <c r="E386" s="153">
        <v>35483</v>
      </c>
      <c r="F386" s="103" t="s">
        <v>95</v>
      </c>
      <c r="G386" s="136" t="s">
        <v>84</v>
      </c>
      <c r="H386" s="145" t="s">
        <v>38</v>
      </c>
      <c r="I386"/>
      <c r="J386" s="148"/>
      <c r="K386" s="154" t="s">
        <v>189</v>
      </c>
      <c r="L386" s="140">
        <v>60</v>
      </c>
    </row>
    <row r="387" spans="1:12" ht="15" hidden="1" customHeight="1" x14ac:dyDescent="0.3">
      <c r="C387" s="133">
        <v>218</v>
      </c>
      <c r="D387" s="155" t="s">
        <v>246</v>
      </c>
      <c r="E387" s="153">
        <v>34347</v>
      </c>
      <c r="F387" s="143" t="s">
        <v>53</v>
      </c>
      <c r="G387" s="144" t="s">
        <v>103</v>
      </c>
      <c r="H387" s="145" t="s">
        <v>38</v>
      </c>
      <c r="I387"/>
      <c r="J387" s="148"/>
      <c r="K387" s="154" t="s">
        <v>116</v>
      </c>
      <c r="L387" s="172" t="s">
        <v>117</v>
      </c>
    </row>
    <row r="388" spans="1:12" ht="15" hidden="1" customHeight="1" x14ac:dyDescent="0.2">
      <c r="A388" s="12">
        <v>13</v>
      </c>
      <c r="B388" s="12">
        <v>5</v>
      </c>
      <c r="C388" s="133">
        <v>179</v>
      </c>
      <c r="D388" s="106" t="s">
        <v>590</v>
      </c>
      <c r="E388" s="102">
        <v>31393</v>
      </c>
      <c r="F388" s="143" t="s">
        <v>682</v>
      </c>
      <c r="G388" s="102" t="s">
        <v>621</v>
      </c>
      <c r="H388" s="150" t="s">
        <v>80</v>
      </c>
      <c r="I388" s="148"/>
      <c r="J388" s="148" t="s">
        <v>81</v>
      </c>
      <c r="K388" s="151" t="s">
        <v>589</v>
      </c>
      <c r="L388" s="140">
        <v>400</v>
      </c>
    </row>
    <row r="389" spans="1:12" ht="15" hidden="1" customHeight="1" x14ac:dyDescent="0.2">
      <c r="A389" s="12">
        <v>16</v>
      </c>
      <c r="B389" s="12">
        <v>3</v>
      </c>
      <c r="C389" s="133">
        <v>244</v>
      </c>
      <c r="D389" s="106" t="s">
        <v>577</v>
      </c>
      <c r="E389" s="102">
        <v>34220</v>
      </c>
      <c r="F389" s="152" t="s">
        <v>52</v>
      </c>
      <c r="G389" s="102" t="s">
        <v>578</v>
      </c>
      <c r="H389" s="150" t="s">
        <v>579</v>
      </c>
      <c r="I389" s="148"/>
      <c r="J389" s="148" t="s">
        <v>81</v>
      </c>
      <c r="K389" s="151" t="s">
        <v>580</v>
      </c>
      <c r="L389" s="140">
        <v>200</v>
      </c>
    </row>
    <row r="390" spans="1:12" ht="14.25" hidden="1" x14ac:dyDescent="0.2">
      <c r="A390" s="12">
        <v>8</v>
      </c>
      <c r="B390" s="12">
        <v>3</v>
      </c>
      <c r="C390" s="133">
        <v>153</v>
      </c>
      <c r="D390" s="141" t="s">
        <v>541</v>
      </c>
      <c r="E390" s="142">
        <v>32216</v>
      </c>
      <c r="F390" s="143" t="s">
        <v>53</v>
      </c>
      <c r="G390" s="183" t="s">
        <v>620</v>
      </c>
      <c r="H390" s="145" t="s">
        <v>542</v>
      </c>
      <c r="I390" s="146"/>
      <c r="J390" s="148" t="s">
        <v>81</v>
      </c>
      <c r="K390" s="147" t="s">
        <v>543</v>
      </c>
      <c r="L390" s="140">
        <v>800</v>
      </c>
    </row>
    <row r="391" spans="1:12" ht="15.75" hidden="1" x14ac:dyDescent="0.3">
      <c r="C391" s="133">
        <v>219</v>
      </c>
      <c r="D391" s="155" t="s">
        <v>247</v>
      </c>
      <c r="E391" s="153">
        <v>34261</v>
      </c>
      <c r="F391" s="143" t="s">
        <v>53</v>
      </c>
      <c r="G391" s="144" t="s">
        <v>103</v>
      </c>
      <c r="H391" s="145" t="s">
        <v>38</v>
      </c>
      <c r="I391"/>
      <c r="J391" s="148"/>
      <c r="K391" s="154" t="s">
        <v>248</v>
      </c>
      <c r="L391" s="172" t="s">
        <v>117</v>
      </c>
    </row>
    <row r="392" spans="1:12" ht="15.75" hidden="1" customHeight="1" x14ac:dyDescent="0.2">
      <c r="A392" s="12">
        <v>1</v>
      </c>
      <c r="B392" s="12">
        <v>24</v>
      </c>
      <c r="C392" s="12">
        <v>590</v>
      </c>
      <c r="D392" s="12" t="s">
        <v>681</v>
      </c>
      <c r="E392" s="289">
        <v>32701</v>
      </c>
      <c r="F392" s="152" t="s">
        <v>52</v>
      </c>
      <c r="G392" s="12" t="s">
        <v>84</v>
      </c>
      <c r="H392" s="12" t="s">
        <v>146</v>
      </c>
      <c r="J392" s="148"/>
      <c r="K392" s="12" t="s">
        <v>434</v>
      </c>
      <c r="L392" s="5">
        <v>3000</v>
      </c>
    </row>
    <row r="393" spans="1:12" ht="15.75" hidden="1" customHeight="1" x14ac:dyDescent="0.2">
      <c r="A393" s="12">
        <v>2</v>
      </c>
      <c r="B393" s="12">
        <v>1</v>
      </c>
      <c r="C393" s="133">
        <v>111</v>
      </c>
      <c r="D393" s="141" t="s">
        <v>317</v>
      </c>
      <c r="E393" s="142">
        <v>35938</v>
      </c>
      <c r="F393" s="103" t="s">
        <v>95</v>
      </c>
      <c r="G393" s="144" t="s">
        <v>84</v>
      </c>
      <c r="H393" s="145" t="s">
        <v>39</v>
      </c>
      <c r="I393" s="146"/>
      <c r="J393" s="148"/>
      <c r="K393" s="147" t="s">
        <v>318</v>
      </c>
      <c r="L393" s="140">
        <v>60</v>
      </c>
    </row>
    <row r="394" spans="1:12" ht="15.75" hidden="1" customHeight="1" x14ac:dyDescent="0.3">
      <c r="A394" s="12">
        <v>13</v>
      </c>
      <c r="B394" s="12">
        <v>6</v>
      </c>
      <c r="C394" s="133">
        <v>200</v>
      </c>
      <c r="D394" s="155" t="s">
        <v>628</v>
      </c>
      <c r="E394" s="153">
        <v>32905</v>
      </c>
      <c r="F394" s="152" t="s">
        <v>51</v>
      </c>
      <c r="G394" s="144" t="s">
        <v>629</v>
      </c>
      <c r="H394" s="145"/>
      <c r="I394"/>
      <c r="J394" s="148" t="s">
        <v>81</v>
      </c>
      <c r="K394" s="154" t="s">
        <v>265</v>
      </c>
      <c r="L394" s="140">
        <v>400</v>
      </c>
    </row>
    <row r="395" spans="1:12" ht="15.75" hidden="1" customHeight="1" x14ac:dyDescent="0.3">
      <c r="A395" s="12">
        <v>8</v>
      </c>
      <c r="B395" s="12">
        <v>4</v>
      </c>
      <c r="C395" s="133">
        <v>2</v>
      </c>
      <c r="D395" s="111" t="s">
        <v>559</v>
      </c>
      <c r="E395" s="102">
        <v>31065</v>
      </c>
      <c r="F395" s="143" t="s">
        <v>53</v>
      </c>
      <c r="G395" s="168" t="s">
        <v>560</v>
      </c>
      <c r="H395" s="169"/>
      <c r="I395" s="146"/>
      <c r="J395" s="184" t="s">
        <v>81</v>
      </c>
      <c r="K395" s="151" t="s">
        <v>561</v>
      </c>
      <c r="L395" s="140">
        <v>800</v>
      </c>
    </row>
    <row r="396" spans="1:12" ht="15.75" hidden="1" x14ac:dyDescent="0.3">
      <c r="C396" s="133">
        <v>220</v>
      </c>
      <c r="D396" s="155" t="s">
        <v>241</v>
      </c>
      <c r="E396" s="153">
        <v>33754</v>
      </c>
      <c r="F396" s="152" t="s">
        <v>52</v>
      </c>
      <c r="G396" s="144" t="s">
        <v>103</v>
      </c>
      <c r="H396" s="145" t="s">
        <v>38</v>
      </c>
      <c r="I396"/>
      <c r="J396" s="148"/>
      <c r="K396" s="154" t="s">
        <v>242</v>
      </c>
      <c r="L396" s="172" t="s">
        <v>117</v>
      </c>
    </row>
    <row r="397" spans="1:12" ht="14.25" hidden="1" x14ac:dyDescent="0.2">
      <c r="A397" s="12">
        <v>14</v>
      </c>
      <c r="B397" s="12">
        <v>2</v>
      </c>
      <c r="C397" s="133">
        <v>130</v>
      </c>
      <c r="D397" s="111" t="s">
        <v>555</v>
      </c>
      <c r="E397" s="102">
        <v>34374</v>
      </c>
      <c r="F397" s="143" t="s">
        <v>53</v>
      </c>
      <c r="G397" s="168" t="s">
        <v>556</v>
      </c>
      <c r="H397" s="169" t="s">
        <v>557</v>
      </c>
      <c r="I397" s="146"/>
      <c r="J397" s="148" t="s">
        <v>81</v>
      </c>
      <c r="K397" s="151" t="s">
        <v>558</v>
      </c>
      <c r="L397" s="140">
        <v>400</v>
      </c>
    </row>
    <row r="398" spans="1:12" ht="15.75" hidden="1" x14ac:dyDescent="0.3">
      <c r="A398" s="12">
        <v>16</v>
      </c>
      <c r="B398" s="12">
        <v>4</v>
      </c>
      <c r="C398" s="133">
        <v>200</v>
      </c>
      <c r="D398" s="155" t="s">
        <v>628</v>
      </c>
      <c r="E398" s="153">
        <v>32905</v>
      </c>
      <c r="F398" s="152" t="s">
        <v>51</v>
      </c>
      <c r="G398" s="144" t="s">
        <v>629</v>
      </c>
      <c r="H398" s="145"/>
      <c r="I398"/>
      <c r="J398" s="148" t="s">
        <v>81</v>
      </c>
      <c r="K398" s="154" t="s">
        <v>265</v>
      </c>
      <c r="L398" s="140">
        <v>200</v>
      </c>
    </row>
    <row r="399" spans="1:12" ht="14.25" hidden="1" x14ac:dyDescent="0.2">
      <c r="A399" s="12">
        <v>14</v>
      </c>
      <c r="B399" s="12">
        <v>3</v>
      </c>
      <c r="C399" s="133">
        <v>153</v>
      </c>
      <c r="D399" s="141" t="s">
        <v>541</v>
      </c>
      <c r="E399" s="142">
        <v>32216</v>
      </c>
      <c r="F399" s="143" t="s">
        <v>53</v>
      </c>
      <c r="G399" s="183" t="s">
        <v>620</v>
      </c>
      <c r="H399" s="145" t="s">
        <v>542</v>
      </c>
      <c r="I399" s="146"/>
      <c r="J399" s="148" t="s">
        <v>81</v>
      </c>
      <c r="K399" s="147" t="s">
        <v>543</v>
      </c>
      <c r="L399" s="140">
        <v>400</v>
      </c>
    </row>
    <row r="400" spans="1:12" ht="15" hidden="1" customHeight="1" x14ac:dyDescent="0.3">
      <c r="A400" s="12">
        <v>8</v>
      </c>
      <c r="B400" s="12">
        <v>5</v>
      </c>
      <c r="C400" s="133">
        <v>287</v>
      </c>
      <c r="D400" s="111" t="s">
        <v>562</v>
      </c>
      <c r="E400" s="102">
        <v>32921</v>
      </c>
      <c r="F400" s="152" t="s">
        <v>52</v>
      </c>
      <c r="G400" s="168" t="s">
        <v>552</v>
      </c>
      <c r="H400" s="169" t="s">
        <v>563</v>
      </c>
      <c r="I400" s="146"/>
      <c r="J400" s="184" t="s">
        <v>81</v>
      </c>
      <c r="K400" s="151" t="s">
        <v>564</v>
      </c>
      <c r="L400" s="140">
        <v>800</v>
      </c>
    </row>
    <row r="401" spans="1:12" ht="15" hidden="1" customHeight="1" x14ac:dyDescent="0.3">
      <c r="C401" s="133">
        <v>242</v>
      </c>
      <c r="D401" s="155" t="s">
        <v>235</v>
      </c>
      <c r="E401" s="153">
        <v>34227</v>
      </c>
      <c r="F401" s="143" t="s">
        <v>53</v>
      </c>
      <c r="G401" s="144" t="s">
        <v>84</v>
      </c>
      <c r="H401" s="145" t="s">
        <v>38</v>
      </c>
      <c r="I401"/>
      <c r="J401" s="148"/>
      <c r="K401" s="154" t="s">
        <v>233</v>
      </c>
      <c r="L401" s="172" t="s">
        <v>110</v>
      </c>
    </row>
    <row r="402" spans="1:12" ht="15.75" hidden="1" customHeight="1" x14ac:dyDescent="0.2">
      <c r="A402" s="12">
        <v>1</v>
      </c>
      <c r="B402" s="12">
        <v>4</v>
      </c>
      <c r="C402" s="133">
        <v>49</v>
      </c>
      <c r="D402" s="141" t="s">
        <v>363</v>
      </c>
      <c r="E402" s="142">
        <v>34412</v>
      </c>
      <c r="F402" s="143" t="s">
        <v>53</v>
      </c>
      <c r="G402" s="144" t="s">
        <v>84</v>
      </c>
      <c r="H402" s="145" t="s">
        <v>127</v>
      </c>
      <c r="I402" s="146" t="s">
        <v>128</v>
      </c>
      <c r="J402" s="148"/>
      <c r="K402" s="147" t="s">
        <v>133</v>
      </c>
      <c r="L402" s="197" t="s">
        <v>141</v>
      </c>
    </row>
    <row r="403" spans="1:12" ht="15" hidden="1" x14ac:dyDescent="0.25">
      <c r="A403" s="12">
        <v>1</v>
      </c>
      <c r="B403" s="12">
        <v>7</v>
      </c>
      <c r="C403" s="185">
        <v>36</v>
      </c>
      <c r="D403" s="186" t="s">
        <v>643</v>
      </c>
      <c r="E403" s="187">
        <v>33651</v>
      </c>
      <c r="F403" s="103" t="s">
        <v>95</v>
      </c>
      <c r="G403" s="188" t="s">
        <v>84</v>
      </c>
      <c r="H403" s="189" t="s">
        <v>623</v>
      </c>
      <c r="I403" s="190"/>
      <c r="J403" s="148"/>
      <c r="K403" s="191" t="s">
        <v>644</v>
      </c>
      <c r="L403" s="199">
        <v>1500</v>
      </c>
    </row>
    <row r="404" spans="1:12" ht="15.75" hidden="1" x14ac:dyDescent="0.3">
      <c r="C404" s="133">
        <v>151</v>
      </c>
      <c r="D404" s="157" t="s">
        <v>314</v>
      </c>
      <c r="E404" s="158">
        <v>35940</v>
      </c>
      <c r="F404" s="108" t="s">
        <v>142</v>
      </c>
      <c r="G404" s="159" t="s">
        <v>84</v>
      </c>
      <c r="H404" s="163" t="s">
        <v>119</v>
      </c>
      <c r="I404" s="160"/>
      <c r="J404" s="214"/>
      <c r="K404" s="161" t="s">
        <v>122</v>
      </c>
      <c r="L404" s="140">
        <v>800</v>
      </c>
    </row>
    <row r="405" spans="1:12" ht="86.25" hidden="1" customHeight="1" x14ac:dyDescent="0.2">
      <c r="A405" s="12">
        <v>3</v>
      </c>
      <c r="B405" s="12">
        <v>1</v>
      </c>
      <c r="C405" s="133">
        <v>112</v>
      </c>
      <c r="D405" s="110" t="s">
        <v>362</v>
      </c>
      <c r="E405" s="124">
        <v>34663</v>
      </c>
      <c r="F405" s="143" t="s">
        <v>53</v>
      </c>
      <c r="G405" s="144" t="s">
        <v>84</v>
      </c>
      <c r="H405" s="167" t="s">
        <v>127</v>
      </c>
      <c r="I405" s="104" t="s">
        <v>128</v>
      </c>
      <c r="J405" s="148"/>
      <c r="K405" s="109" t="s">
        <v>133</v>
      </c>
      <c r="L405" s="140">
        <v>60</v>
      </c>
    </row>
    <row r="406" spans="1:12" ht="15" hidden="1" customHeight="1" x14ac:dyDescent="0.3">
      <c r="C406" s="133">
        <v>221</v>
      </c>
      <c r="D406" s="155" t="s">
        <v>249</v>
      </c>
      <c r="E406" s="153">
        <v>34830</v>
      </c>
      <c r="F406" s="152" t="s">
        <v>52</v>
      </c>
      <c r="G406" s="144" t="s">
        <v>103</v>
      </c>
      <c r="H406" s="145" t="s">
        <v>106</v>
      </c>
      <c r="I406"/>
      <c r="J406" s="148"/>
      <c r="K406" s="154" t="s">
        <v>116</v>
      </c>
      <c r="L406" s="172" t="s">
        <v>117</v>
      </c>
    </row>
    <row r="407" spans="1:12" ht="15" hidden="1" customHeight="1" x14ac:dyDescent="0.2">
      <c r="C407" s="133">
        <v>68</v>
      </c>
      <c r="D407" s="111" t="s">
        <v>453</v>
      </c>
      <c r="E407" s="102">
        <v>34319</v>
      </c>
      <c r="F407" s="152" t="s">
        <v>52</v>
      </c>
      <c r="G407" s="168" t="s">
        <v>84</v>
      </c>
      <c r="H407" s="169" t="s">
        <v>136</v>
      </c>
      <c r="I407" s="146"/>
      <c r="J407" s="148"/>
      <c r="K407" s="151" t="s">
        <v>454</v>
      </c>
      <c r="L407" s="202" t="s">
        <v>89</v>
      </c>
    </row>
    <row r="408" spans="1:12" ht="15" hidden="1" customHeight="1" x14ac:dyDescent="0.2">
      <c r="C408" s="133">
        <v>68</v>
      </c>
      <c r="D408" s="111" t="s">
        <v>453</v>
      </c>
      <c r="E408" s="102">
        <v>34319</v>
      </c>
      <c r="F408" s="152" t="s">
        <v>52</v>
      </c>
      <c r="G408" s="168" t="s">
        <v>84</v>
      </c>
      <c r="H408" s="169" t="s">
        <v>136</v>
      </c>
      <c r="I408" s="146"/>
      <c r="J408" s="148"/>
      <c r="K408" s="151" t="s">
        <v>454</v>
      </c>
      <c r="L408" s="202" t="s">
        <v>113</v>
      </c>
    </row>
    <row r="409" spans="1:12" ht="15" hidden="1" customHeight="1" x14ac:dyDescent="0.3">
      <c r="C409" s="156"/>
      <c r="D409" s="173" t="s">
        <v>414</v>
      </c>
      <c r="E409" s="174" t="s">
        <v>415</v>
      </c>
      <c r="F409" s="175">
        <v>2</v>
      </c>
      <c r="G409" s="159" t="s">
        <v>84</v>
      </c>
      <c r="H409" s="163" t="s">
        <v>135</v>
      </c>
      <c r="I409" s="160"/>
      <c r="J409" s="148"/>
      <c r="K409" s="176" t="s">
        <v>43</v>
      </c>
      <c r="L409" s="166">
        <v>800</v>
      </c>
    </row>
    <row r="410" spans="1:12" ht="15" hidden="1" customHeight="1" x14ac:dyDescent="0.3">
      <c r="A410" s="12">
        <v>16</v>
      </c>
      <c r="B410" s="12">
        <v>5</v>
      </c>
      <c r="C410" s="133">
        <v>228</v>
      </c>
      <c r="D410" s="233" t="s">
        <v>594</v>
      </c>
      <c r="E410" s="234">
        <v>31916</v>
      </c>
      <c r="F410" s="143" t="s">
        <v>682</v>
      </c>
      <c r="G410" s="235" t="s">
        <v>595</v>
      </c>
      <c r="H410" s="236" t="s">
        <v>80</v>
      </c>
      <c r="I410" s="233"/>
      <c r="J410" s="148" t="s">
        <v>81</v>
      </c>
      <c r="K410" s="237" t="s">
        <v>596</v>
      </c>
      <c r="L410" s="140">
        <v>200</v>
      </c>
    </row>
    <row r="411" spans="1:12" ht="14.25" hidden="1" x14ac:dyDescent="0.2">
      <c r="A411" s="12">
        <v>14</v>
      </c>
      <c r="B411" s="12">
        <v>4</v>
      </c>
      <c r="C411" s="12">
        <v>201</v>
      </c>
      <c r="D411" s="12" t="s">
        <v>664</v>
      </c>
      <c r="E411" s="289">
        <v>31496</v>
      </c>
      <c r="F411" s="152" t="s">
        <v>51</v>
      </c>
      <c r="G411" s="12" t="s">
        <v>79</v>
      </c>
      <c r="H411" s="291" t="s">
        <v>667</v>
      </c>
      <c r="J411" s="148" t="s">
        <v>81</v>
      </c>
      <c r="K411" s="12" t="s">
        <v>665</v>
      </c>
      <c r="L411" s="5">
        <v>400</v>
      </c>
    </row>
    <row r="412" spans="1:12" ht="14.25" hidden="1" customHeight="1" x14ac:dyDescent="0.2">
      <c r="A412" s="12">
        <v>1</v>
      </c>
      <c r="B412" s="12">
        <v>5</v>
      </c>
      <c r="C412" s="133">
        <v>50</v>
      </c>
      <c r="D412" s="113" t="s">
        <v>527</v>
      </c>
      <c r="E412" s="115">
        <v>32829</v>
      </c>
      <c r="F412" s="152" t="s">
        <v>51</v>
      </c>
      <c r="G412" s="114" t="s">
        <v>528</v>
      </c>
      <c r="H412" s="150" t="s">
        <v>147</v>
      </c>
      <c r="I412" s="180"/>
      <c r="J412" s="148"/>
      <c r="K412" s="182" t="s">
        <v>657</v>
      </c>
      <c r="L412" s="197" t="s">
        <v>141</v>
      </c>
    </row>
    <row r="413" spans="1:12" ht="15" hidden="1" customHeight="1" x14ac:dyDescent="0.2">
      <c r="A413" s="12">
        <v>2</v>
      </c>
      <c r="B413" s="12">
        <v>5</v>
      </c>
      <c r="C413" s="133">
        <v>51</v>
      </c>
      <c r="D413" s="113" t="s">
        <v>529</v>
      </c>
      <c r="E413" s="115">
        <v>33267</v>
      </c>
      <c r="F413" s="152" t="s">
        <v>52</v>
      </c>
      <c r="G413" s="114" t="s">
        <v>528</v>
      </c>
      <c r="H413" s="150" t="s">
        <v>147</v>
      </c>
      <c r="I413" s="180"/>
      <c r="J413" s="148"/>
      <c r="K413" s="182" t="s">
        <v>657</v>
      </c>
      <c r="L413" s="197" t="s">
        <v>141</v>
      </c>
    </row>
    <row r="414" spans="1:12" ht="14.25" hidden="1" x14ac:dyDescent="0.2">
      <c r="C414" s="133">
        <v>69</v>
      </c>
      <c r="D414" s="111" t="s">
        <v>455</v>
      </c>
      <c r="E414" s="102">
        <v>31842</v>
      </c>
      <c r="F414" s="152" t="s">
        <v>51</v>
      </c>
      <c r="G414" s="168" t="s">
        <v>84</v>
      </c>
      <c r="H414" s="169" t="s">
        <v>132</v>
      </c>
      <c r="I414" s="146"/>
      <c r="J414" s="148"/>
      <c r="K414" s="151" t="s">
        <v>456</v>
      </c>
      <c r="L414" s="202" t="s">
        <v>89</v>
      </c>
    </row>
    <row r="415" spans="1:12" ht="14.25" hidden="1" x14ac:dyDescent="0.2">
      <c r="A415" s="12">
        <v>14</v>
      </c>
      <c r="B415" s="12">
        <v>5</v>
      </c>
      <c r="C415" s="12">
        <v>202</v>
      </c>
      <c r="D415" s="12" t="s">
        <v>666</v>
      </c>
      <c r="E415" s="289">
        <v>34464</v>
      </c>
      <c r="F415" s="143" t="s">
        <v>53</v>
      </c>
      <c r="G415" s="12" t="s">
        <v>79</v>
      </c>
      <c r="H415" s="12" t="s">
        <v>667</v>
      </c>
      <c r="J415" s="148" t="s">
        <v>81</v>
      </c>
      <c r="K415" s="12" t="s">
        <v>665</v>
      </c>
      <c r="L415" s="5">
        <v>400</v>
      </c>
    </row>
    <row r="416" spans="1:12" ht="15.75" hidden="1" x14ac:dyDescent="0.3">
      <c r="C416" s="133">
        <v>185</v>
      </c>
      <c r="D416" s="157" t="s">
        <v>313</v>
      </c>
      <c r="E416" s="158">
        <v>35185</v>
      </c>
      <c r="F416" s="108">
        <v>2</v>
      </c>
      <c r="G416" s="159" t="s">
        <v>84</v>
      </c>
      <c r="H416" s="163" t="s">
        <v>119</v>
      </c>
      <c r="I416" s="160"/>
      <c r="J416" s="148"/>
      <c r="K416" s="161" t="s">
        <v>122</v>
      </c>
      <c r="L416" s="140">
        <v>800</v>
      </c>
    </row>
    <row r="417" spans="1:12" ht="14.25" hidden="1" customHeight="1" x14ac:dyDescent="0.2">
      <c r="A417" s="12">
        <v>14</v>
      </c>
      <c r="B417" s="12">
        <v>6</v>
      </c>
      <c r="C417" s="133">
        <v>183</v>
      </c>
      <c r="D417" s="110" t="s">
        <v>573</v>
      </c>
      <c r="E417" s="124">
        <v>32859</v>
      </c>
      <c r="F417" s="152" t="s">
        <v>52</v>
      </c>
      <c r="G417" s="144" t="s">
        <v>151</v>
      </c>
      <c r="H417" s="167" t="s">
        <v>136</v>
      </c>
      <c r="I417" s="104"/>
      <c r="J417" s="148" t="s">
        <v>81</v>
      </c>
      <c r="K417" s="109" t="s">
        <v>152</v>
      </c>
      <c r="L417" s="140">
        <v>400</v>
      </c>
    </row>
    <row r="418" spans="1:12" ht="15.75" hidden="1" x14ac:dyDescent="0.3">
      <c r="C418" s="133">
        <v>151</v>
      </c>
      <c r="D418" s="157" t="s">
        <v>314</v>
      </c>
      <c r="E418" s="158">
        <v>35940</v>
      </c>
      <c r="F418" s="108" t="s">
        <v>142</v>
      </c>
      <c r="G418" s="159" t="s">
        <v>84</v>
      </c>
      <c r="H418" s="163" t="s">
        <v>119</v>
      </c>
      <c r="I418" s="160"/>
      <c r="J418" s="148"/>
      <c r="K418" s="161" t="s">
        <v>122</v>
      </c>
      <c r="L418" s="140">
        <v>400</v>
      </c>
    </row>
    <row r="419" spans="1:12" ht="15.75" hidden="1" customHeight="1" x14ac:dyDescent="0.2">
      <c r="A419" s="12">
        <v>16</v>
      </c>
      <c r="B419" s="12">
        <v>6</v>
      </c>
      <c r="C419" s="133">
        <v>113</v>
      </c>
      <c r="D419" s="110" t="s">
        <v>587</v>
      </c>
      <c r="E419" s="124">
        <v>32639</v>
      </c>
      <c r="F419" s="152" t="s">
        <v>52</v>
      </c>
      <c r="G419" s="144" t="s">
        <v>84</v>
      </c>
      <c r="H419" s="167" t="s">
        <v>80</v>
      </c>
      <c r="I419" s="104"/>
      <c r="J419" s="148" t="s">
        <v>81</v>
      </c>
      <c r="K419" s="109" t="s">
        <v>589</v>
      </c>
      <c r="L419" s="140">
        <v>200</v>
      </c>
    </row>
    <row r="420" spans="1:12" ht="15.75" hidden="1" customHeight="1" x14ac:dyDescent="0.2">
      <c r="A420" s="12">
        <v>1</v>
      </c>
      <c r="B420" s="12">
        <v>9</v>
      </c>
      <c r="C420" s="133">
        <v>37</v>
      </c>
      <c r="D420" s="141" t="s">
        <v>168</v>
      </c>
      <c r="E420" s="142">
        <v>34169</v>
      </c>
      <c r="F420" s="103" t="s">
        <v>95</v>
      </c>
      <c r="G420" s="144" t="s">
        <v>84</v>
      </c>
      <c r="H420" s="145" t="s">
        <v>96</v>
      </c>
      <c r="I420" s="146"/>
      <c r="J420" s="148"/>
      <c r="K420" s="147" t="s">
        <v>97</v>
      </c>
      <c r="L420" s="199">
        <v>1500</v>
      </c>
    </row>
    <row r="421" spans="1:12" ht="15" hidden="1" customHeight="1" x14ac:dyDescent="0.3">
      <c r="C421" s="156"/>
      <c r="D421" s="173" t="s">
        <v>416</v>
      </c>
      <c r="E421" s="174" t="s">
        <v>417</v>
      </c>
      <c r="F421" s="175">
        <v>2</v>
      </c>
      <c r="G421" s="144" t="s">
        <v>84</v>
      </c>
      <c r="H421" s="163" t="s">
        <v>135</v>
      </c>
      <c r="I421" s="160"/>
      <c r="J421" s="148"/>
      <c r="K421" s="176" t="s">
        <v>43</v>
      </c>
      <c r="L421" s="166">
        <v>200</v>
      </c>
    </row>
    <row r="422" spans="1:12" ht="14.25" hidden="1" customHeight="1" x14ac:dyDescent="0.2">
      <c r="A422" s="12">
        <v>7</v>
      </c>
      <c r="B422" s="12">
        <v>5</v>
      </c>
      <c r="C422" s="133">
        <v>113</v>
      </c>
      <c r="D422" s="141" t="s">
        <v>587</v>
      </c>
      <c r="E422" s="142">
        <v>32639</v>
      </c>
      <c r="F422" s="152" t="s">
        <v>52</v>
      </c>
      <c r="G422" s="144" t="s">
        <v>588</v>
      </c>
      <c r="H422" s="145" t="s">
        <v>80</v>
      </c>
      <c r="I422" s="146"/>
      <c r="J422" s="148" t="s">
        <v>81</v>
      </c>
      <c r="K422" s="147" t="s">
        <v>589</v>
      </c>
      <c r="L422" s="140">
        <v>60</v>
      </c>
    </row>
    <row r="423" spans="1:12" ht="15" hidden="1" customHeight="1" x14ac:dyDescent="0.3">
      <c r="C423" s="133">
        <v>185</v>
      </c>
      <c r="D423" s="157" t="s">
        <v>313</v>
      </c>
      <c r="E423" s="158">
        <v>35185</v>
      </c>
      <c r="F423" s="108">
        <v>2</v>
      </c>
      <c r="G423" s="159" t="s">
        <v>84</v>
      </c>
      <c r="H423" s="163" t="s">
        <v>119</v>
      </c>
      <c r="I423" s="160"/>
      <c r="J423" s="148"/>
      <c r="K423" s="161" t="s">
        <v>122</v>
      </c>
      <c r="L423" s="140">
        <v>400</v>
      </c>
    </row>
    <row r="424" spans="1:12" ht="15" hidden="1" customHeight="1" x14ac:dyDescent="0.3">
      <c r="C424" s="133"/>
      <c r="D424" s="157" t="s">
        <v>316</v>
      </c>
      <c r="E424" s="158">
        <v>35562</v>
      </c>
      <c r="F424" s="108">
        <v>2</v>
      </c>
      <c r="G424" s="144" t="s">
        <v>84</v>
      </c>
      <c r="H424" s="163" t="s">
        <v>119</v>
      </c>
      <c r="I424" s="160"/>
      <c r="J424" s="148"/>
      <c r="K424" s="161" t="s">
        <v>121</v>
      </c>
      <c r="L424" s="140">
        <v>200</v>
      </c>
    </row>
    <row r="425" spans="1:12" ht="15" hidden="1" customHeight="1" x14ac:dyDescent="0.2">
      <c r="A425" s="12">
        <v>5</v>
      </c>
      <c r="B425" s="12">
        <v>4</v>
      </c>
      <c r="C425" s="133">
        <v>114</v>
      </c>
      <c r="D425" s="113" t="s">
        <v>501</v>
      </c>
      <c r="E425" s="115">
        <v>32721</v>
      </c>
      <c r="F425" s="103" t="s">
        <v>51</v>
      </c>
      <c r="G425" s="168" t="s">
        <v>84</v>
      </c>
      <c r="H425" s="145" t="s">
        <v>147</v>
      </c>
      <c r="I425" s="180"/>
      <c r="J425" s="148"/>
      <c r="K425" s="182" t="s">
        <v>502</v>
      </c>
      <c r="L425" s="140">
        <v>60</v>
      </c>
    </row>
    <row r="426" spans="1:12" ht="15" hidden="1" customHeight="1" x14ac:dyDescent="0.2">
      <c r="A426" s="12">
        <v>7</v>
      </c>
      <c r="B426" s="12">
        <v>4</v>
      </c>
      <c r="C426" s="133">
        <v>115</v>
      </c>
      <c r="D426" s="141" t="s">
        <v>572</v>
      </c>
      <c r="E426" s="142">
        <v>33031</v>
      </c>
      <c r="F426" s="152" t="s">
        <v>52</v>
      </c>
      <c r="G426" s="144" t="s">
        <v>151</v>
      </c>
      <c r="H426" s="145" t="s">
        <v>136</v>
      </c>
      <c r="I426" s="146"/>
      <c r="J426" s="148" t="s">
        <v>81</v>
      </c>
      <c r="K426" s="147" t="s">
        <v>152</v>
      </c>
      <c r="L426" s="140">
        <v>60</v>
      </c>
    </row>
    <row r="427" spans="1:12" ht="15" hidden="1" customHeight="1" x14ac:dyDescent="0.3">
      <c r="C427" s="156">
        <v>195</v>
      </c>
      <c r="D427" s="173" t="s">
        <v>412</v>
      </c>
      <c r="E427" s="174" t="s">
        <v>413</v>
      </c>
      <c r="F427" s="103" t="s">
        <v>95</v>
      </c>
      <c r="G427" s="159" t="s">
        <v>84</v>
      </c>
      <c r="H427" s="163" t="s">
        <v>135</v>
      </c>
      <c r="I427" s="160"/>
      <c r="J427" s="148"/>
      <c r="K427" s="176" t="s">
        <v>43</v>
      </c>
      <c r="L427" s="166">
        <v>400</v>
      </c>
    </row>
    <row r="428" spans="1:12" ht="15" hidden="1" customHeight="1" x14ac:dyDescent="0.2">
      <c r="A428" s="12">
        <v>4</v>
      </c>
      <c r="B428" s="12">
        <v>2</v>
      </c>
      <c r="C428" s="133">
        <v>116</v>
      </c>
      <c r="D428" s="141" t="s">
        <v>389</v>
      </c>
      <c r="E428" s="142">
        <v>34929</v>
      </c>
      <c r="F428" s="103" t="s">
        <v>95</v>
      </c>
      <c r="G428" s="144" t="s">
        <v>84</v>
      </c>
      <c r="H428" s="145" t="s">
        <v>127</v>
      </c>
      <c r="I428" s="146" t="s">
        <v>128</v>
      </c>
      <c r="J428" s="148"/>
      <c r="K428" s="147" t="s">
        <v>131</v>
      </c>
      <c r="L428" s="140">
        <v>60</v>
      </c>
    </row>
    <row r="429" spans="1:12" ht="15" hidden="1" customHeight="1" x14ac:dyDescent="0.3">
      <c r="C429" s="133"/>
      <c r="D429" s="157" t="s">
        <v>315</v>
      </c>
      <c r="E429" s="158">
        <v>35601</v>
      </c>
      <c r="F429" s="108">
        <v>2</v>
      </c>
      <c r="G429" s="159" t="s">
        <v>84</v>
      </c>
      <c r="H429" s="163" t="s">
        <v>119</v>
      </c>
      <c r="I429" s="160"/>
      <c r="J429" s="148"/>
      <c r="K429" s="161" t="s">
        <v>121</v>
      </c>
      <c r="L429" s="140">
        <v>200</v>
      </c>
    </row>
    <row r="430" spans="1:12" ht="15" hidden="1" customHeight="1" x14ac:dyDescent="0.3">
      <c r="A430" s="12">
        <v>1</v>
      </c>
      <c r="B430" s="12">
        <v>2</v>
      </c>
      <c r="C430" s="133">
        <v>38</v>
      </c>
      <c r="D430" s="164" t="s">
        <v>328</v>
      </c>
      <c r="E430" s="216">
        <v>33718</v>
      </c>
      <c r="F430" s="143" t="s">
        <v>53</v>
      </c>
      <c r="G430" s="144" t="s">
        <v>84</v>
      </c>
      <c r="H430" s="145" t="s">
        <v>39</v>
      </c>
      <c r="I430" s="165"/>
      <c r="J430"/>
      <c r="K430" s="141" t="s">
        <v>329</v>
      </c>
      <c r="L430" s="199">
        <v>1500</v>
      </c>
    </row>
    <row r="431" spans="1:12" ht="15" hidden="1" customHeight="1" x14ac:dyDescent="0.3">
      <c r="C431" s="133">
        <v>517</v>
      </c>
      <c r="D431" s="155" t="s">
        <v>627</v>
      </c>
      <c r="E431" s="153">
        <v>34066</v>
      </c>
      <c r="F431" s="143" t="s">
        <v>53</v>
      </c>
      <c r="G431" s="144" t="s">
        <v>84</v>
      </c>
      <c r="H431" s="211" t="s">
        <v>668</v>
      </c>
      <c r="I431"/>
      <c r="J431" s="148"/>
      <c r="K431" s="154" t="s">
        <v>250</v>
      </c>
      <c r="L431" s="140">
        <v>800</v>
      </c>
    </row>
    <row r="432" spans="1:12" ht="15" hidden="1" x14ac:dyDescent="0.25">
      <c r="A432" s="12">
        <v>1</v>
      </c>
      <c r="B432" s="12">
        <v>4</v>
      </c>
      <c r="C432" s="185">
        <v>117</v>
      </c>
      <c r="D432" s="186" t="s">
        <v>640</v>
      </c>
      <c r="E432" s="187">
        <v>33719</v>
      </c>
      <c r="F432" s="103" t="s">
        <v>95</v>
      </c>
      <c r="G432" s="188" t="s">
        <v>84</v>
      </c>
      <c r="H432" s="189" t="s">
        <v>623</v>
      </c>
      <c r="I432" s="190"/>
      <c r="J432" s="190"/>
      <c r="K432" s="191" t="s">
        <v>626</v>
      </c>
      <c r="L432" s="192">
        <v>60</v>
      </c>
    </row>
    <row r="433" spans="1:12" ht="15" hidden="1" customHeight="1" x14ac:dyDescent="0.3">
      <c r="C433" s="156">
        <v>195</v>
      </c>
      <c r="D433" s="173" t="s">
        <v>412</v>
      </c>
      <c r="E433" s="174" t="s">
        <v>413</v>
      </c>
      <c r="F433" s="175">
        <v>2</v>
      </c>
      <c r="G433" s="144" t="s">
        <v>84</v>
      </c>
      <c r="H433" s="163" t="s">
        <v>135</v>
      </c>
      <c r="I433" s="160"/>
      <c r="J433" s="148"/>
      <c r="K433" s="176" t="s">
        <v>43</v>
      </c>
      <c r="L433" s="166">
        <v>200</v>
      </c>
    </row>
    <row r="434" spans="1:12" ht="15" hidden="1" customHeight="1" x14ac:dyDescent="0.2">
      <c r="A434" s="12">
        <v>4</v>
      </c>
      <c r="B434" s="12">
        <v>3</v>
      </c>
      <c r="C434" s="133">
        <v>118</v>
      </c>
      <c r="D434" s="117" t="s">
        <v>157</v>
      </c>
      <c r="E434" s="193">
        <v>35096</v>
      </c>
      <c r="F434" s="143" t="s">
        <v>53</v>
      </c>
      <c r="G434" s="136" t="s">
        <v>84</v>
      </c>
      <c r="H434" s="194" t="s">
        <v>91</v>
      </c>
      <c r="I434" s="195"/>
      <c r="J434" s="149"/>
      <c r="K434" s="196" t="s">
        <v>92</v>
      </c>
      <c r="L434" s="140">
        <v>60</v>
      </c>
    </row>
    <row r="435" spans="1:12" ht="15" hidden="1" customHeight="1" x14ac:dyDescent="0.3">
      <c r="A435" s="12">
        <v>3</v>
      </c>
      <c r="B435" s="12">
        <v>14</v>
      </c>
      <c r="C435" s="133">
        <v>39</v>
      </c>
      <c r="D435" s="113" t="s">
        <v>520</v>
      </c>
      <c r="E435" s="103" t="s">
        <v>521</v>
      </c>
      <c r="F435" s="143" t="s">
        <v>53</v>
      </c>
      <c r="G435" s="136" t="s">
        <v>84</v>
      </c>
      <c r="H435" s="145" t="s">
        <v>652</v>
      </c>
      <c r="I435" s="180"/>
      <c r="J435"/>
      <c r="K435" s="182" t="s">
        <v>656</v>
      </c>
      <c r="L435" s="199">
        <v>1500</v>
      </c>
    </row>
    <row r="436" spans="1:12" ht="15.75" hidden="1" x14ac:dyDescent="0.3">
      <c r="C436" s="133">
        <v>276</v>
      </c>
      <c r="D436" s="113" t="s">
        <v>523</v>
      </c>
      <c r="E436" s="115">
        <v>31136</v>
      </c>
      <c r="F436" s="143" t="s">
        <v>53</v>
      </c>
      <c r="G436" s="136" t="s">
        <v>84</v>
      </c>
      <c r="H436" s="145" t="s">
        <v>146</v>
      </c>
      <c r="I436" s="180"/>
      <c r="J436"/>
      <c r="K436" s="182" t="s">
        <v>149</v>
      </c>
      <c r="L436" s="172">
        <v>3000</v>
      </c>
    </row>
    <row r="437" spans="1:12" ht="12.75" hidden="1" customHeight="1" x14ac:dyDescent="0.3">
      <c r="C437" s="133">
        <v>256</v>
      </c>
      <c r="D437" s="113" t="s">
        <v>377</v>
      </c>
      <c r="E437" s="115">
        <v>29618</v>
      </c>
      <c r="F437" s="143" t="s">
        <v>52</v>
      </c>
      <c r="G437" s="136" t="s">
        <v>84</v>
      </c>
      <c r="H437" s="145" t="s">
        <v>127</v>
      </c>
      <c r="I437" s="180" t="s">
        <v>128</v>
      </c>
      <c r="J437"/>
      <c r="K437" s="182" t="s">
        <v>378</v>
      </c>
      <c r="L437" s="172" t="s">
        <v>113</v>
      </c>
    </row>
    <row r="438" spans="1:12" ht="15.75" hidden="1" x14ac:dyDescent="0.3">
      <c r="C438" s="133">
        <v>25</v>
      </c>
      <c r="D438" s="113" t="s">
        <v>514</v>
      </c>
      <c r="E438" s="115">
        <v>32606</v>
      </c>
      <c r="F438" s="143" t="s">
        <v>53</v>
      </c>
      <c r="G438" s="136" t="s">
        <v>84</v>
      </c>
      <c r="H438" s="145" t="s">
        <v>146</v>
      </c>
      <c r="I438" s="180"/>
      <c r="J438"/>
      <c r="K438" s="182" t="s">
        <v>515</v>
      </c>
      <c r="L438" s="172">
        <v>3000</v>
      </c>
    </row>
    <row r="439" spans="1:12" ht="15.75" hidden="1" x14ac:dyDescent="0.3">
      <c r="C439" s="133">
        <v>580</v>
      </c>
      <c r="D439" s="113" t="s">
        <v>717</v>
      </c>
      <c r="E439" s="115">
        <v>33151</v>
      </c>
      <c r="F439" s="143" t="s">
        <v>53</v>
      </c>
      <c r="G439" s="136" t="s">
        <v>718</v>
      </c>
      <c r="H439" s="145"/>
      <c r="I439" s="180"/>
      <c r="J439" t="s">
        <v>81</v>
      </c>
      <c r="K439" s="182" t="s">
        <v>719</v>
      </c>
      <c r="L439" s="172" t="s">
        <v>113</v>
      </c>
    </row>
    <row r="440" spans="1:12" ht="15.75" hidden="1" x14ac:dyDescent="0.3">
      <c r="C440" s="133">
        <v>581</v>
      </c>
      <c r="D440" s="113" t="s">
        <v>720</v>
      </c>
      <c r="E440" s="115">
        <v>33391</v>
      </c>
      <c r="F440" s="143" t="s">
        <v>53</v>
      </c>
      <c r="G440" s="136" t="s">
        <v>718</v>
      </c>
      <c r="H440" s="145"/>
      <c r="I440" s="180"/>
      <c r="J440" t="s">
        <v>81</v>
      </c>
      <c r="K440" s="182" t="s">
        <v>719</v>
      </c>
      <c r="L440" s="172" t="s">
        <v>113</v>
      </c>
    </row>
    <row r="441" spans="1:12" ht="15.75" hidden="1" x14ac:dyDescent="0.3">
      <c r="C441" s="133">
        <v>579</v>
      </c>
      <c r="D441" s="113" t="s">
        <v>725</v>
      </c>
      <c r="E441" s="115">
        <v>31445</v>
      </c>
      <c r="F441" s="143" t="s">
        <v>52</v>
      </c>
      <c r="G441" s="136" t="s">
        <v>721</v>
      </c>
      <c r="H441" s="145"/>
      <c r="I441" s="180"/>
      <c r="J441" s="11" t="s">
        <v>81</v>
      </c>
      <c r="K441" s="182" t="s">
        <v>722</v>
      </c>
      <c r="L441" s="172">
        <v>200</v>
      </c>
    </row>
    <row r="442" spans="1:12" ht="15.75" hidden="1" x14ac:dyDescent="0.3">
      <c r="C442" s="133">
        <v>578</v>
      </c>
      <c r="D442" s="113" t="s">
        <v>723</v>
      </c>
      <c r="E442" s="115">
        <v>34660</v>
      </c>
      <c r="F442" s="143" t="s">
        <v>52</v>
      </c>
      <c r="G442" s="136" t="s">
        <v>721</v>
      </c>
      <c r="H442" s="145"/>
      <c r="I442" s="180"/>
      <c r="J442" s="11"/>
      <c r="K442" s="182" t="s">
        <v>724</v>
      </c>
      <c r="L442" s="172" t="s">
        <v>110</v>
      </c>
    </row>
  </sheetData>
  <autoFilter ref="A1:L442">
    <filterColumn colId="2">
      <filters>
        <filter val="3"/>
      </filters>
    </filterColumn>
  </autoFilter>
  <sortState ref="A374:L431">
    <sortCondition ref="A374:A431"/>
    <sortCondition ref="B374:B431"/>
  </sortState>
  <phoneticPr fontId="0" type="noConversion"/>
  <pageMargins left="0.75" right="0.75" top="1" bottom="1" header="0.5" footer="0.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69"/>
  <sheetViews>
    <sheetView view="pageBreakPreview" topLeftCell="B1" zoomScaleSheetLayoutView="100" workbookViewId="0">
      <selection activeCell="B8" sqref="B8"/>
    </sheetView>
  </sheetViews>
  <sheetFormatPr defaultRowHeight="12.75" outlineLevelCol="1" x14ac:dyDescent="0.3"/>
  <cols>
    <col min="1" max="1" width="12" style="15" hidden="1" customWidth="1" outlineLevel="1"/>
    <col min="2" max="2" width="5.28515625" style="15" customWidth="1" collapsed="1"/>
    <col min="3" max="3" width="21.42578125" style="15" customWidth="1"/>
    <col min="4" max="4" width="6.42578125" style="97" customWidth="1"/>
    <col min="5" max="5" width="6.140625" style="15" customWidth="1"/>
    <col min="6" max="6" width="8.28515625" style="15" bestFit="1" customWidth="1"/>
    <col min="7" max="7" width="12.28515625" style="15" customWidth="1"/>
    <col min="8" max="8" width="5.42578125" style="15" customWidth="1"/>
    <col min="9" max="9" width="4.140625" style="15" hidden="1" customWidth="1"/>
    <col min="10" max="10" width="16.85546875" style="15" customWidth="1"/>
    <col min="11" max="11" width="6.140625" style="15" hidden="1" customWidth="1"/>
    <col min="12" max="12" width="6.140625" style="15" customWidth="1"/>
    <col min="13" max="13" width="5.42578125" style="15" hidden="1" customWidth="1"/>
    <col min="14" max="14" width="23.85546875" style="15" customWidth="1"/>
    <col min="15" max="15" width="9.140625" style="35" customWidth="1" outlineLevel="1"/>
    <col min="16" max="16" width="9.140625" style="17" customWidth="1" outlineLevel="1"/>
    <col min="17" max="16384" width="9.140625" style="15"/>
  </cols>
  <sheetData>
    <row r="1" spans="1:19" ht="15.75" x14ac:dyDescent="0.3">
      <c r="B1" s="31" t="str">
        <f>Расп!B26</f>
        <v>ЧЕМПИОНАТ г.Москвы по легкой атлетике</v>
      </c>
      <c r="D1" s="95"/>
      <c r="E1" s="17"/>
      <c r="O1" s="22"/>
      <c r="P1" s="21"/>
      <c r="Q1" s="39" t="s">
        <v>51</v>
      </c>
      <c r="R1" s="64">
        <v>6</v>
      </c>
    </row>
    <row r="2" spans="1:19" ht="15.75" x14ac:dyDescent="0.3">
      <c r="B2" s="31" t="str">
        <f>Расп!B27</f>
        <v>Москва, ЛФК ЦСКА 23-24.01.2014г.</v>
      </c>
      <c r="D2" s="95"/>
      <c r="E2" s="17"/>
      <c r="O2" s="22"/>
      <c r="P2" s="21"/>
      <c r="Q2" s="39" t="s">
        <v>52</v>
      </c>
      <c r="R2" s="64">
        <v>6.71</v>
      </c>
      <c r="S2" s="39" t="s">
        <v>51</v>
      </c>
    </row>
    <row r="3" spans="1:19" x14ac:dyDescent="0.3">
      <c r="C3" s="24"/>
      <c r="D3" s="95"/>
      <c r="E3" s="17"/>
      <c r="O3" s="22"/>
      <c r="P3" s="21"/>
      <c r="Q3" s="39" t="s">
        <v>53</v>
      </c>
      <c r="R3" s="64">
        <v>6.85</v>
      </c>
      <c r="S3" s="39" t="s">
        <v>52</v>
      </c>
    </row>
    <row r="4" spans="1:19" ht="15.75" x14ac:dyDescent="0.3">
      <c r="C4" s="31" t="str">
        <f>Расп!B7</f>
        <v>БЕГ 60м</v>
      </c>
      <c r="D4" s="95"/>
      <c r="E4" s="17"/>
      <c r="G4" s="295" t="s">
        <v>10</v>
      </c>
      <c r="H4" s="296">
        <f>Расп!F7</f>
        <v>0</v>
      </c>
      <c r="I4" s="76"/>
      <c r="J4" s="75">
        <f>Расп!A15</f>
        <v>41662</v>
      </c>
      <c r="L4" s="25"/>
      <c r="O4" s="22"/>
      <c r="P4" s="21"/>
      <c r="Q4" s="39">
        <v>1</v>
      </c>
      <c r="R4" s="64">
        <v>7.05</v>
      </c>
      <c r="S4" s="39" t="s">
        <v>53</v>
      </c>
    </row>
    <row r="5" spans="1:19" ht="15.75" x14ac:dyDescent="0.3">
      <c r="C5" s="31" t="str">
        <f>Расп!B29</f>
        <v>МУЖЧИНЫ</v>
      </c>
      <c r="D5" s="95"/>
      <c r="E5" s="17"/>
      <c r="G5" s="295" t="s">
        <v>11</v>
      </c>
      <c r="H5" s="296">
        <f>Расп!G7</f>
        <v>0</v>
      </c>
      <c r="I5" s="76"/>
      <c r="J5" s="308" t="s">
        <v>31</v>
      </c>
      <c r="K5" s="315" t="str">
        <f>Расп!C7</f>
        <v>18.00</v>
      </c>
      <c r="L5" s="27"/>
      <c r="O5" s="29" t="s">
        <v>17</v>
      </c>
      <c r="P5" s="21"/>
      <c r="Q5" s="39">
        <v>2</v>
      </c>
      <c r="R5" s="64">
        <v>7.35</v>
      </c>
      <c r="S5" s="39">
        <v>1</v>
      </c>
    </row>
    <row r="6" spans="1:19" ht="15.75" x14ac:dyDescent="0.3">
      <c r="C6" s="30" t="s">
        <v>704</v>
      </c>
      <c r="D6" s="95"/>
      <c r="E6" s="17"/>
      <c r="G6" s="295" t="s">
        <v>12</v>
      </c>
      <c r="H6" s="296">
        <f>Расп!H7</f>
        <v>0</v>
      </c>
      <c r="I6" s="76"/>
      <c r="J6" s="294"/>
      <c r="K6" s="294"/>
      <c r="O6" s="29" t="s">
        <v>18</v>
      </c>
      <c r="P6" s="21"/>
      <c r="Q6" s="39">
        <v>3</v>
      </c>
      <c r="R6" s="64">
        <v>7.65</v>
      </c>
      <c r="S6" s="39">
        <v>2</v>
      </c>
    </row>
    <row r="7" spans="1:19" ht="15.75" x14ac:dyDescent="0.3">
      <c r="C7" s="47"/>
      <c r="D7" s="95"/>
      <c r="E7" s="17"/>
      <c r="J7" s="308" t="s">
        <v>32</v>
      </c>
      <c r="K7" s="315">
        <f>Расп!D7</f>
        <v>0</v>
      </c>
      <c r="O7" s="29" t="s">
        <v>19</v>
      </c>
      <c r="P7" s="21"/>
      <c r="Q7" s="39" t="s">
        <v>37</v>
      </c>
      <c r="R7" s="64">
        <v>8.0500000000000007</v>
      </c>
      <c r="S7" s="39">
        <v>3</v>
      </c>
    </row>
    <row r="8" spans="1:19" s="39" customFormat="1" x14ac:dyDescent="0.3">
      <c r="A8" s="40" t="s">
        <v>33</v>
      </c>
      <c r="B8" s="40" t="s">
        <v>29</v>
      </c>
      <c r="C8" s="40" t="s">
        <v>13</v>
      </c>
      <c r="D8" s="130" t="s">
        <v>0</v>
      </c>
      <c r="E8" s="40" t="s">
        <v>58</v>
      </c>
      <c r="F8" s="40" t="s">
        <v>661</v>
      </c>
      <c r="G8" s="40" t="s">
        <v>7</v>
      </c>
      <c r="H8" s="40" t="s">
        <v>15</v>
      </c>
      <c r="I8" s="40"/>
      <c r="J8" s="40" t="s">
        <v>14</v>
      </c>
      <c r="K8" s="40" t="s">
        <v>72</v>
      </c>
      <c r="L8" s="40" t="s">
        <v>44</v>
      </c>
      <c r="M8" s="40" t="s">
        <v>22</v>
      </c>
      <c r="N8" s="40" t="s">
        <v>46</v>
      </c>
      <c r="O8" s="310" t="s">
        <v>21</v>
      </c>
      <c r="P8" s="29" t="s">
        <v>20</v>
      </c>
      <c r="Q8" s="39" t="s">
        <v>36</v>
      </c>
      <c r="R8" s="64">
        <v>8.4499999999999993</v>
      </c>
      <c r="S8" s="39" t="s">
        <v>37</v>
      </c>
    </row>
    <row r="9" spans="1:19" s="39" customFormat="1" ht="16.5" customHeight="1" x14ac:dyDescent="0.3">
      <c r="A9" s="40"/>
      <c r="B9" s="42"/>
      <c r="C9" s="40"/>
      <c r="D9" s="96"/>
      <c r="E9" s="69"/>
      <c r="F9" s="94"/>
      <c r="G9" s="94"/>
      <c r="H9" s="70"/>
      <c r="I9" s="70"/>
      <c r="J9" s="71"/>
      <c r="K9" s="72"/>
      <c r="L9" s="311"/>
      <c r="M9" s="40"/>
      <c r="N9" s="312"/>
      <c r="O9" s="254"/>
      <c r="P9" s="51"/>
      <c r="Q9" s="39" t="s">
        <v>35</v>
      </c>
      <c r="R9" s="64">
        <v>8.9499999999999993</v>
      </c>
      <c r="S9" s="39" t="s">
        <v>36</v>
      </c>
    </row>
    <row r="10" spans="1:19" ht="15.75" x14ac:dyDescent="0.25">
      <c r="A10" s="41">
        <f ca="1">RAND()</f>
        <v>0.29721777784970105</v>
      </c>
      <c r="B10" s="93">
        <v>1</v>
      </c>
      <c r="C10" s="246" t="str">
        <f>VLOOKUP(H10,Уч!$C$2:$L$1100,2,FALSE)</f>
        <v>Елисеев Александр</v>
      </c>
      <c r="D10" s="247">
        <f>VLOOKUP(H10,Уч!$C$2:$L$1100,3,FALSE)</f>
        <v>34223</v>
      </c>
      <c r="E10" s="248" t="str">
        <f>VLOOKUP(H10,Уч!$C$2:$L$1100,4,FALSE)</f>
        <v>мс</v>
      </c>
      <c r="F10" s="249" t="str">
        <f>VLOOKUP(H10,Уч!$C$2:$L$1100,5,FALSE)</f>
        <v>Москва</v>
      </c>
      <c r="G10" s="250" t="str">
        <f>VLOOKUP(H10,Уч!$C$2:$L$1100,6,FALSE)</f>
        <v>ЦСП по л/а-
ЦСКА</v>
      </c>
      <c r="H10" s="140">
        <v>83</v>
      </c>
      <c r="I10" s="288">
        <f>VLOOKUP(H10,Уч!$C$2:$L$1100,8,FALSE)</f>
        <v>0</v>
      </c>
      <c r="J10" s="251" t="s">
        <v>727</v>
      </c>
      <c r="K10" s="287"/>
      <c r="L10" s="259" t="s">
        <v>52</v>
      </c>
      <c r="M10" s="309"/>
      <c r="N10" s="260" t="str">
        <f>VLOOKUP(H10,Уч!$C$2:$L$1100,9,FALSE)</f>
        <v>Вдовин М.В., Полоницкий А.Е., Лукьянов А.Н.</v>
      </c>
      <c r="O10" s="254">
        <v>676</v>
      </c>
      <c r="P10" s="51"/>
    </row>
    <row r="11" spans="1:19" ht="15.75" x14ac:dyDescent="0.25">
      <c r="A11" s="41"/>
      <c r="B11" s="93">
        <v>2</v>
      </c>
      <c r="C11" s="246" t="str">
        <f>VLOOKUP(H11,Уч!$C$2:$L$1100,2,FALSE)</f>
        <v>Вручинский Павел</v>
      </c>
      <c r="D11" s="247">
        <f>VLOOKUP(H11,Уч!$C$2:$L$1100,3,FALSE)</f>
        <v>33701</v>
      </c>
      <c r="E11" s="248" t="str">
        <f>VLOOKUP(H11,Уч!$C$2:$L$1100,4,FALSE)</f>
        <v>мс</v>
      </c>
      <c r="F11" s="249" t="str">
        <f>VLOOKUP(H11,Уч!$C$2:$L$1100,5,FALSE)</f>
        <v>Москва</v>
      </c>
      <c r="G11" s="250" t="str">
        <f>VLOOKUP(H11,Уч!$C$2:$L$1100,6,FALSE)</f>
        <v>Ю.М.-Знаменские</v>
      </c>
      <c r="H11" s="140">
        <v>77</v>
      </c>
      <c r="I11" s="288">
        <f>VLOOKUP(H11,Уч!$C$2:$L$1100,8,FALSE)</f>
        <v>0</v>
      </c>
      <c r="J11" s="251" t="s">
        <v>728</v>
      </c>
      <c r="K11" s="287"/>
      <c r="L11" s="259" t="s">
        <v>52</v>
      </c>
      <c r="M11" s="309"/>
      <c r="N11" s="260" t="str">
        <f>VLOOKUP(H11,Уч!$C$2:$L$1100,9,FALSE)</f>
        <v>Лиман  В.П.,Логинова Н.С.,Иванов В.М.</v>
      </c>
      <c r="O11" s="254">
        <v>684</v>
      </c>
      <c r="P11" s="51"/>
    </row>
    <row r="12" spans="1:19" ht="15.75" x14ac:dyDescent="0.25">
      <c r="A12" s="41">
        <f ca="1">RAND()</f>
        <v>0.26453548482625611</v>
      </c>
      <c r="B12" s="93">
        <v>3</v>
      </c>
      <c r="C12" s="246" t="str">
        <f>VLOOKUP(H12,Уч!$C$2:$L$1100,2,FALSE)</f>
        <v>Шпаер Александр</v>
      </c>
      <c r="D12" s="247">
        <f>VLOOKUP(H12,Уч!$C$2:$L$1100,3,FALSE)</f>
        <v>32721</v>
      </c>
      <c r="E12" s="248" t="str">
        <f>VLOOKUP(H12,Уч!$C$2:$L$1100,4,FALSE)</f>
        <v>мсмк</v>
      </c>
      <c r="F12" s="249" t="str">
        <f>VLOOKUP(H12,Уч!$C$2:$L$1100,5,FALSE)</f>
        <v>Москва</v>
      </c>
      <c r="G12" s="250" t="str">
        <f>VLOOKUP(H12,Уч!$C$2:$L$1100,6,FALSE)</f>
        <v>ГБУ ЦСП ЛУЧ</v>
      </c>
      <c r="H12" s="140">
        <v>114</v>
      </c>
      <c r="I12" s="288">
        <f>VLOOKUP(H12,Уч!$C$2:$L$1100,8,FALSE)</f>
        <v>0</v>
      </c>
      <c r="J12" s="251" t="s">
        <v>729</v>
      </c>
      <c r="K12" s="287"/>
      <c r="L12" s="259" t="s">
        <v>52</v>
      </c>
      <c r="M12" s="309"/>
      <c r="N12" s="260" t="str">
        <f>VLOOKUP(H12,Уч!$C$2:$L$1100,9,FALSE)</f>
        <v>Федорива ЛВ, Фомичёв В.Н.</v>
      </c>
      <c r="O12" s="254">
        <v>685</v>
      </c>
      <c r="P12" s="51"/>
    </row>
    <row r="13" spans="1:19" ht="15.75" x14ac:dyDescent="0.25">
      <c r="A13" s="41"/>
      <c r="B13" s="93">
        <v>4</v>
      </c>
      <c r="C13" s="246" t="str">
        <f>VLOOKUP(H13,Уч!$C$2:$L$1100,2,FALSE)</f>
        <v>Захряпин Дмитрий</v>
      </c>
      <c r="D13" s="247">
        <f>VLOOKUP(H13,Уч!$C$2:$L$1100,3,FALSE)</f>
        <v>34715</v>
      </c>
      <c r="E13" s="248" t="str">
        <f>VLOOKUP(H13,Уч!$C$2:$L$1100,4,FALSE)</f>
        <v>кмс</v>
      </c>
      <c r="F13" s="249" t="str">
        <f>VLOOKUP(H13,Уч!$C$2:$L$1100,5,FALSE)</f>
        <v>Москва</v>
      </c>
      <c r="G13" s="250" t="str">
        <f>VLOOKUP(H13,Уч!$C$2:$L$1100,6,FALSE)</f>
        <v>СДЮШОР ЦСКА</v>
      </c>
      <c r="H13" s="140">
        <v>85</v>
      </c>
      <c r="I13" s="288">
        <f>VLOOKUP(H13,Уч!$C$2:$L$1100,8,FALSE)</f>
        <v>0</v>
      </c>
      <c r="J13" s="251" t="s">
        <v>732</v>
      </c>
      <c r="K13" s="287"/>
      <c r="L13" s="259" t="s">
        <v>53</v>
      </c>
      <c r="M13" s="309"/>
      <c r="N13" s="260" t="str">
        <f>VLOOKUP(H13,Уч!$C$2:$L$1100,9,FALSE)</f>
        <v>Полоницкий А.Е.,Вдовин М.В.</v>
      </c>
      <c r="O13" s="254">
        <v>698</v>
      </c>
      <c r="P13" s="51"/>
    </row>
    <row r="14" spans="1:19" ht="15.75" x14ac:dyDescent="0.25">
      <c r="A14" s="41"/>
      <c r="B14" s="93">
        <v>5</v>
      </c>
      <c r="C14" s="246" t="str">
        <f>VLOOKUP(H14,Уч!$C$2:$L$1100,2,FALSE)</f>
        <v>Пискунов Дмитрий</v>
      </c>
      <c r="D14" s="247">
        <f>VLOOKUP(H14,Уч!$C$2:$L$1100,3,FALSE)</f>
        <v>33286</v>
      </c>
      <c r="E14" s="248" t="str">
        <f>VLOOKUP(H14,Уч!$C$2:$L$1100,4,FALSE)</f>
        <v>мс</v>
      </c>
      <c r="F14" s="249" t="str">
        <f>VLOOKUP(H14,Уч!$C$2:$L$1100,5,FALSE)</f>
        <v>Москва</v>
      </c>
      <c r="G14" s="250" t="str">
        <f>VLOOKUP(H14,Уч!$C$2:$L$1100,6,FALSE)</f>
        <v>ГБУ ЦСП ЛУЧ</v>
      </c>
      <c r="H14" s="140">
        <v>100</v>
      </c>
      <c r="I14" s="288">
        <f>VLOOKUP(H14,Уч!$C$2:$L$1100,8,FALSE)</f>
        <v>0</v>
      </c>
      <c r="J14" s="251" t="s">
        <v>730</v>
      </c>
      <c r="K14" s="287"/>
      <c r="L14" s="259" t="s">
        <v>53</v>
      </c>
      <c r="M14" s="309"/>
      <c r="N14" s="260" t="str">
        <f>VLOOKUP(H14,Уч!$C$2:$L$1100,9,FALSE)</f>
        <v>Шабанов ГК</v>
      </c>
      <c r="O14" s="254">
        <v>690</v>
      </c>
      <c r="P14" s="51"/>
    </row>
    <row r="15" spans="1:19" ht="15.75" x14ac:dyDescent="0.25">
      <c r="A15" s="41"/>
      <c r="B15" s="93">
        <v>6</v>
      </c>
      <c r="C15" s="246" t="str">
        <f>VLOOKUP(H15,Уч!$C$2:$L$1100,2,FALSE)</f>
        <v>Малых Илья</v>
      </c>
      <c r="D15" s="247">
        <f>VLOOKUP(H15,Уч!$C$2:$L$1100,3,FALSE)</f>
        <v>33471</v>
      </c>
      <c r="E15" s="248" t="str">
        <f>VLOOKUP(H15,Уч!$C$2:$L$1100,4,FALSE)</f>
        <v>кмс</v>
      </c>
      <c r="F15" s="249" t="str">
        <f>VLOOKUP(H15,Уч!$C$2:$L$1100,5,FALSE)</f>
        <v>Москва</v>
      </c>
      <c r="G15" s="250" t="str">
        <f>VLOOKUP(H15,Уч!$C$2:$L$1100,6,FALSE)</f>
        <v>СДЮШОР ЦСКА</v>
      </c>
      <c r="H15" s="140">
        <v>97</v>
      </c>
      <c r="I15" s="288">
        <f>VLOOKUP(H15,Уч!$C$2:$L$1100,8,FALSE)</f>
        <v>0</v>
      </c>
      <c r="J15" s="251" t="s">
        <v>733</v>
      </c>
      <c r="K15" s="287"/>
      <c r="L15" s="259" t="s">
        <v>53</v>
      </c>
      <c r="M15" s="309"/>
      <c r="N15" s="260" t="str">
        <f>VLOOKUP(H15,Уч!$C$2:$L$1100,9,FALSE)</f>
        <v>Полоницкий А.Е.,Вдовин М.В.</v>
      </c>
      <c r="O15" s="254">
        <v>700</v>
      </c>
      <c r="P15" s="51"/>
    </row>
    <row r="16" spans="1:19" ht="15.75" x14ac:dyDescent="0.25">
      <c r="A16" s="41">
        <f ca="1">RAND()</f>
        <v>0.56048377850368458</v>
      </c>
      <c r="B16" s="93">
        <v>7</v>
      </c>
      <c r="C16" s="246" t="str">
        <f>VLOOKUP(H16,Уч!$C$2:$L$1100,2,FALSE)</f>
        <v>Смирнов Роман</v>
      </c>
      <c r="D16" s="247">
        <f>VLOOKUP(H16,Уч!$C$2:$L$1100,3,FALSE)</f>
        <v>30927</v>
      </c>
      <c r="E16" s="248" t="str">
        <f>VLOOKUP(H16,Уч!$C$2:$L$1100,4,FALSE)</f>
        <v>мсмк</v>
      </c>
      <c r="F16" s="249" t="str">
        <f>VLOOKUP(H16,Уч!$C$2:$L$1100,5,FALSE)</f>
        <v>Москва-Воронежская</v>
      </c>
      <c r="G16" s="250" t="str">
        <f>VLOOKUP(H16,Уч!$C$2:$L$1100,6,FALSE)</f>
        <v>ГБУ ЦСП ЛУЧ ЦСКА</v>
      </c>
      <c r="H16" s="140">
        <v>104</v>
      </c>
      <c r="I16" s="288">
        <f>VLOOKUP(H16,Уч!$C$2:$L$1100,8,FALSE)</f>
        <v>0</v>
      </c>
      <c r="J16" s="251" t="s">
        <v>731</v>
      </c>
      <c r="K16" s="287"/>
      <c r="L16" s="259" t="s">
        <v>53</v>
      </c>
      <c r="M16" s="309"/>
      <c r="N16" s="260" t="str">
        <f>VLOOKUP(H16,Уч!$C$2:$L$1100,9,FALSE)</f>
        <v>Михеева ВВ, Ортина ОА</v>
      </c>
      <c r="O16" s="254">
        <v>696</v>
      </c>
      <c r="P16" s="51"/>
    </row>
    <row r="17" spans="1:19" ht="15.75" x14ac:dyDescent="0.25">
      <c r="A17" s="41">
        <f ca="1">RAND()</f>
        <v>1.2272215214124915E-2</v>
      </c>
      <c r="B17" s="93">
        <v>8</v>
      </c>
      <c r="C17" s="246" t="str">
        <f>VLOOKUP(H17,Уч!$C$2:$L$1100,2,FALSE)</f>
        <v>Кузнецов Артем</v>
      </c>
      <c r="D17" s="247">
        <f>VLOOKUP(H17,Уч!$C$2:$L$1100,3,FALSE)</f>
        <v>35127</v>
      </c>
      <c r="E17" s="248" t="str">
        <f>VLOOKUP(H17,Уч!$C$2:$L$1100,4,FALSE)</f>
        <v>кмс</v>
      </c>
      <c r="F17" s="249" t="str">
        <f>VLOOKUP(H17,Уч!$C$2:$L$1100,5,FALSE)</f>
        <v>Москва</v>
      </c>
      <c r="G17" s="250" t="str">
        <f>VLOOKUP(H17,Уч!$C$2:$L$1100,6,FALSE)</f>
        <v>СДЮШОР ЦСКА</v>
      </c>
      <c r="H17" s="140">
        <v>93</v>
      </c>
      <c r="I17" s="288">
        <f>VLOOKUP(H17,Уч!$C$2:$L$1100,8,FALSE)</f>
        <v>0</v>
      </c>
      <c r="J17" s="251" t="s">
        <v>734</v>
      </c>
      <c r="K17" s="287"/>
      <c r="L17" s="259" t="s">
        <v>53</v>
      </c>
      <c r="M17" s="309"/>
      <c r="N17" s="260" t="str">
        <f>VLOOKUP(H17,Уч!$C$2:$L$1100,9,FALSE)</f>
        <v>Клычникова Л.В.</v>
      </c>
      <c r="O17" s="254">
        <v>700</v>
      </c>
      <c r="P17" s="51"/>
    </row>
    <row r="18" spans="1:19" ht="15.75" x14ac:dyDescent="0.25">
      <c r="A18" s="41"/>
      <c r="B18" s="93">
        <v>9</v>
      </c>
      <c r="C18" s="246" t="str">
        <f>VLOOKUP(H18,Уч!$C$2:$L$1100,2,FALSE)</f>
        <v>Столов Иван</v>
      </c>
      <c r="D18" s="247">
        <f>VLOOKUP(H18,Уч!$C$2:$L$1100,3,FALSE)</f>
        <v>34334</v>
      </c>
      <c r="E18" s="248" t="str">
        <f>VLOOKUP(H18,Уч!$C$2:$L$1100,4,FALSE)</f>
        <v>кмс</v>
      </c>
      <c r="F18" s="249" t="str">
        <f>VLOOKUP(H18,Уч!$C$2:$L$1100,5,FALSE)</f>
        <v>Москва</v>
      </c>
      <c r="G18" s="250" t="str">
        <f>VLOOKUP(H18,Уч!$C$2:$L$1100,6,FALSE)</f>
        <v>Юность Москвы</v>
      </c>
      <c r="H18" s="140">
        <v>106</v>
      </c>
      <c r="I18" s="288">
        <f>VLOOKUP(H18,Уч!$C$2:$L$1100,8,FALSE)</f>
        <v>0</v>
      </c>
      <c r="J18" s="251">
        <f t="shared" ref="J18:J45" si="0">O18/100</f>
        <v>7.01</v>
      </c>
      <c r="K18" s="287"/>
      <c r="L18" s="259" t="str">
        <f t="shared" ref="L18:L59" si="1">LOOKUP(J18,$R$1:$R$9,$Q$1:$Q$9)</f>
        <v>кмс</v>
      </c>
      <c r="M18" s="309"/>
      <c r="N18" s="260" t="str">
        <f>VLOOKUP(H18,Уч!$C$2:$L$1100,9,FALSE)</f>
        <v>Будалов С.Н. Столов И.И.</v>
      </c>
      <c r="O18" s="254">
        <v>701</v>
      </c>
      <c r="P18" s="51"/>
    </row>
    <row r="19" spans="1:19" ht="15.75" x14ac:dyDescent="0.25">
      <c r="A19" s="41"/>
      <c r="B19" s="93">
        <v>10</v>
      </c>
      <c r="C19" s="246" t="str">
        <f>VLOOKUP(H19,Уч!$C$2:$L$1100,2,FALSE)</f>
        <v>Абрамович Виталий</v>
      </c>
      <c r="D19" s="247">
        <f>VLOOKUP(H19,Уч!$C$2:$L$1100,3,FALSE)</f>
        <v>34712</v>
      </c>
      <c r="E19" s="248" t="str">
        <f>VLOOKUP(H19,Уч!$C$2:$L$1100,4,FALSE)</f>
        <v>1</v>
      </c>
      <c r="F19" s="249" t="str">
        <f>VLOOKUP(H19,Уч!$C$2:$L$1100,5,FALSE)</f>
        <v>Москва</v>
      </c>
      <c r="G19" s="250" t="str">
        <f>VLOOKUP(H19,Уч!$C$2:$L$1100,6,FALSE)</f>
        <v>Юность Москвы</v>
      </c>
      <c r="H19" s="140">
        <v>71</v>
      </c>
      <c r="I19" s="288">
        <f>VLOOKUP(H19,Уч!$C$2:$L$1100,8,FALSE)</f>
        <v>0</v>
      </c>
      <c r="J19" s="251">
        <f t="shared" si="0"/>
        <v>7.18</v>
      </c>
      <c r="K19" s="287"/>
      <c r="L19" s="259">
        <f t="shared" si="1"/>
        <v>1</v>
      </c>
      <c r="M19" s="309"/>
      <c r="N19" s="260" t="str">
        <f>VLOOKUP(H19,Уч!$C$2:$L$1100,9,FALSE)</f>
        <v>Литовченко И.Е</v>
      </c>
      <c r="O19" s="254">
        <v>718</v>
      </c>
      <c r="P19" s="51"/>
    </row>
    <row r="20" spans="1:19" ht="15.75" x14ac:dyDescent="0.25">
      <c r="A20" s="41"/>
      <c r="B20" s="93">
        <v>11</v>
      </c>
      <c r="C20" s="246" t="str">
        <f>VLOOKUP(H20,Уч!$C$2:$L$1100,2,FALSE)</f>
        <v>Новиков Антон</v>
      </c>
      <c r="D20" s="247">
        <f>VLOOKUP(H20,Уч!$C$2:$L$1100,3,FALSE)</f>
        <v>34569</v>
      </c>
      <c r="E20" s="248" t="str">
        <f>VLOOKUP(H20,Уч!$C$2:$L$1100,4,FALSE)</f>
        <v>кмс</v>
      </c>
      <c r="F20" s="249" t="str">
        <f>VLOOKUP(H20,Уч!$C$2:$L$1100,5,FALSE)</f>
        <v>Москва</v>
      </c>
      <c r="G20" s="250" t="str">
        <f>VLOOKUP(H20,Уч!$C$2:$L$1100,6,FALSE)</f>
        <v>СДЮСШОР 24</v>
      </c>
      <c r="H20" s="140">
        <v>98</v>
      </c>
      <c r="I20" s="288">
        <f>VLOOKUP(H20,Уч!$C$2:$L$1100,8,FALSE)</f>
        <v>0</v>
      </c>
      <c r="J20" s="251">
        <f t="shared" si="0"/>
        <v>7.2</v>
      </c>
      <c r="K20" s="287"/>
      <c r="L20" s="259">
        <f t="shared" si="1"/>
        <v>1</v>
      </c>
      <c r="M20" s="309"/>
      <c r="N20" s="260" t="str">
        <f>VLOOKUP(H20,Уч!$C$2:$L$1100,9,FALSE)</f>
        <v>Ревун Д.Д.</v>
      </c>
      <c r="O20" s="254">
        <v>720</v>
      </c>
      <c r="P20" s="51"/>
    </row>
    <row r="21" spans="1:19" ht="15.75" x14ac:dyDescent="0.25">
      <c r="A21" s="41">
        <f ca="1">RAND()</f>
        <v>0.51100583075103689</v>
      </c>
      <c r="B21" s="93">
        <v>12</v>
      </c>
      <c r="C21" s="246" t="str">
        <f>VLOOKUP(H21,Уч!$C$2:$L$1100,2,FALSE)</f>
        <v>Будылин Алексей</v>
      </c>
      <c r="D21" s="247">
        <f>VLOOKUP(H21,Уч!$C$2:$L$1100,3,FALSE)</f>
        <v>35685</v>
      </c>
      <c r="E21" s="248" t="str">
        <f>VLOOKUP(H21,Уч!$C$2:$L$1100,4,FALSE)</f>
        <v>1</v>
      </c>
      <c r="F21" s="249" t="str">
        <f>VLOOKUP(H21,Уч!$C$2:$L$1100,5,FALSE)</f>
        <v>Москва</v>
      </c>
      <c r="G21" s="250" t="str">
        <f>VLOOKUP(H21,Уч!$C$2:$L$1100,6,FALSE)</f>
        <v>Ю.М.-Знаменские</v>
      </c>
      <c r="H21" s="140">
        <v>76</v>
      </c>
      <c r="I21" s="288">
        <f>VLOOKUP(H21,Уч!$C$2:$L$1100,8,FALSE)</f>
        <v>0</v>
      </c>
      <c r="J21" s="251">
        <f t="shared" si="0"/>
        <v>7.22</v>
      </c>
      <c r="K21" s="287"/>
      <c r="L21" s="259">
        <f t="shared" si="1"/>
        <v>1</v>
      </c>
      <c r="M21" s="309"/>
      <c r="N21" s="260" t="str">
        <f>VLOOKUP(H21,Уч!$C$2:$L$1100,9,FALSE)</f>
        <v>Петрова  Е.Э.</v>
      </c>
      <c r="O21" s="254">
        <v>722</v>
      </c>
      <c r="P21" s="51"/>
    </row>
    <row r="22" spans="1:19" ht="15.75" x14ac:dyDescent="0.25">
      <c r="A22" s="41"/>
      <c r="B22" s="93">
        <v>13</v>
      </c>
      <c r="C22" s="246" t="str">
        <f>VLOOKUP(H22,Уч!$C$2:$L$1100,2,FALSE)</f>
        <v>Лютин Сергей</v>
      </c>
      <c r="D22" s="247">
        <f>VLOOKUP(H22,Уч!$C$2:$L$1100,3,FALSE)</f>
        <v>35095</v>
      </c>
      <c r="E22" s="248" t="str">
        <f>VLOOKUP(H22,Уч!$C$2:$L$1100,4,FALSE)</f>
        <v>1</v>
      </c>
      <c r="F22" s="249" t="str">
        <f>VLOOKUP(H22,Уч!$C$2:$L$1100,5,FALSE)</f>
        <v>Москва</v>
      </c>
      <c r="G22" s="250" t="str">
        <f>VLOOKUP(H22,Уч!$C$2:$L$1100,6,FALSE)</f>
        <v>Ю.М.-Знаменские</v>
      </c>
      <c r="H22" s="140">
        <v>95</v>
      </c>
      <c r="I22" s="288">
        <f>VLOOKUP(H22,Уч!$C$2:$L$1100,8,FALSE)</f>
        <v>0</v>
      </c>
      <c r="J22" s="251">
        <f t="shared" si="0"/>
        <v>7.22</v>
      </c>
      <c r="K22" s="287"/>
      <c r="L22" s="259">
        <f t="shared" si="1"/>
        <v>1</v>
      </c>
      <c r="M22" s="309"/>
      <c r="N22" s="260" t="str">
        <f>VLOOKUP(H22,Уч!$C$2:$L$1100,9,FALSE)</f>
        <v>Хмылов  И.В.</v>
      </c>
      <c r="O22" s="254">
        <v>722</v>
      </c>
      <c r="P22" s="51"/>
    </row>
    <row r="23" spans="1:19" s="39" customFormat="1" ht="16.5" customHeight="1" x14ac:dyDescent="0.25">
      <c r="A23" s="41"/>
      <c r="B23" s="93">
        <v>14</v>
      </c>
      <c r="C23" s="246" t="str">
        <f>VLOOKUP(H23,Уч!$C$2:$L$1100,2,FALSE)</f>
        <v>Сысоев Сергей</v>
      </c>
      <c r="D23" s="247">
        <f>VLOOKUP(H23,Уч!$C$2:$L$1100,3,FALSE)</f>
        <v>34344</v>
      </c>
      <c r="E23" s="248" t="str">
        <f>VLOOKUP(H23,Уч!$C$2:$L$1100,4,FALSE)</f>
        <v>1</v>
      </c>
      <c r="F23" s="249" t="str">
        <f>VLOOKUP(H23,Уч!$C$2:$L$1100,5,FALSE)</f>
        <v>Москва</v>
      </c>
      <c r="G23" s="250" t="str">
        <f>VLOOKUP(H23,Уч!$C$2:$L$1100,6,FALSE)</f>
        <v>СДЮШОР ЦСКА</v>
      </c>
      <c r="H23" s="140">
        <v>108</v>
      </c>
      <c r="I23" s="288">
        <f>VLOOKUP(H23,Уч!$C$2:$L$1100,8,FALSE)</f>
        <v>0</v>
      </c>
      <c r="J23" s="251">
        <f t="shared" si="0"/>
        <v>7.24</v>
      </c>
      <c r="K23" s="287"/>
      <c r="L23" s="259">
        <f t="shared" si="1"/>
        <v>1</v>
      </c>
      <c r="M23" s="309"/>
      <c r="N23" s="260" t="str">
        <f>VLOOKUP(H23,Уч!$C$2:$L$1100,9,FALSE)</f>
        <v>Лиман В.П.,Логинова Н.С.</v>
      </c>
      <c r="O23" s="254">
        <v>724</v>
      </c>
      <c r="P23" s="51"/>
      <c r="Q23" s="15"/>
      <c r="R23" s="15"/>
      <c r="S23" s="15"/>
    </row>
    <row r="24" spans="1:19" s="39" customFormat="1" ht="15.75" x14ac:dyDescent="0.25">
      <c r="A24" s="41"/>
      <c r="B24" s="93">
        <v>15</v>
      </c>
      <c r="C24" s="246" t="str">
        <f>VLOOKUP(H24,Уч!$C$2:$L$1100,2,FALSE)</f>
        <v>Иваненко Владислав</v>
      </c>
      <c r="D24" s="247">
        <f>VLOOKUP(H24,Уч!$C$2:$L$1100,3,FALSE)</f>
        <v>34821</v>
      </c>
      <c r="E24" s="248" t="str">
        <f>VLOOKUP(H24,Уч!$C$2:$L$1100,4,FALSE)</f>
        <v>1</v>
      </c>
      <c r="F24" s="249" t="str">
        <f>VLOOKUP(H24,Уч!$C$2:$L$1100,5,FALSE)</f>
        <v>Москва</v>
      </c>
      <c r="G24" s="250" t="str">
        <f>VLOOKUP(H24,Уч!$C$2:$L$1100,6,FALSE)</f>
        <v>СДЮСШОР-44</v>
      </c>
      <c r="H24" s="140">
        <v>86</v>
      </c>
      <c r="I24" s="288">
        <f>VLOOKUP(H24,Уч!$C$2:$L$1100,8,FALSE)</f>
        <v>0</v>
      </c>
      <c r="J24" s="251">
        <f t="shared" si="0"/>
        <v>7.24</v>
      </c>
      <c r="K24" s="287"/>
      <c r="L24" s="259">
        <f t="shared" si="1"/>
        <v>1</v>
      </c>
      <c r="M24" s="309"/>
      <c r="N24" s="260" t="str">
        <f>VLOOKUP(H24,Уч!$C$2:$L$1100,9,FALSE)</f>
        <v>Ревун Е.Н.,Ревун В.Д.</v>
      </c>
      <c r="O24" s="254">
        <v>724</v>
      </c>
      <c r="P24" s="51"/>
      <c r="Q24" s="15"/>
      <c r="R24" s="15"/>
      <c r="S24" s="15"/>
    </row>
    <row r="25" spans="1:19" ht="15.75" x14ac:dyDescent="0.25">
      <c r="A25" s="41">
        <f ca="1">RAND()</f>
        <v>0.95010940798295962</v>
      </c>
      <c r="B25" s="93">
        <v>16</v>
      </c>
      <c r="C25" s="246" t="str">
        <f>VLOOKUP(H25,Уч!$C$2:$L$1100,2,FALSE)</f>
        <v>Иванов Александр</v>
      </c>
      <c r="D25" s="247">
        <f>VLOOKUP(H25,Уч!$C$2:$L$1100,3,FALSE)</f>
        <v>33773</v>
      </c>
      <c r="E25" s="248" t="str">
        <f>VLOOKUP(H25,Уч!$C$2:$L$1100,4,FALSE)</f>
        <v>1</v>
      </c>
      <c r="F25" s="249" t="str">
        <f>VLOOKUP(H25,Уч!$C$2:$L$1100,5,FALSE)</f>
        <v>Москва</v>
      </c>
      <c r="G25" s="250" t="str">
        <f>VLOOKUP(H25,Уч!$C$2:$L$1100,6,FALSE)</f>
        <v>СДЮШОР ЦСКА</v>
      </c>
      <c r="H25" s="140">
        <v>87</v>
      </c>
      <c r="I25" s="288">
        <f>VLOOKUP(H25,Уч!$C$2:$L$1100,8,FALSE)</f>
        <v>0</v>
      </c>
      <c r="J25" s="251">
        <f t="shared" si="0"/>
        <v>7.27</v>
      </c>
      <c r="K25" s="287"/>
      <c r="L25" s="259">
        <f t="shared" si="1"/>
        <v>1</v>
      </c>
      <c r="M25" s="309"/>
      <c r="N25" s="260" t="str">
        <f>VLOOKUP(H25,Уч!$C$2:$L$1100,9,FALSE)</f>
        <v>Михеева В.В.,Смирнова Т.В.</v>
      </c>
      <c r="O25" s="254">
        <v>727</v>
      </c>
      <c r="P25" s="51"/>
    </row>
    <row r="26" spans="1:19" ht="15.75" x14ac:dyDescent="0.25">
      <c r="A26" s="41">
        <f ca="1">RAND()</f>
        <v>0.55289939400051147</v>
      </c>
      <c r="B26" s="93">
        <v>17</v>
      </c>
      <c r="C26" s="246" t="str">
        <f>VLOOKUP(H26,Уч!$C$2:$L$1100,2,FALSE)</f>
        <v>Кузнецов Алексей</v>
      </c>
      <c r="D26" s="247">
        <f>VLOOKUP(H26,Уч!$C$2:$L$1100,3,FALSE)</f>
        <v>32249</v>
      </c>
      <c r="E26" s="248" t="str">
        <f>VLOOKUP(H26,Уч!$C$2:$L$1100,4,FALSE)</f>
        <v>мс</v>
      </c>
      <c r="F26" s="249" t="str">
        <f>VLOOKUP(H26,Уч!$C$2:$L$1100,5,FALSE)</f>
        <v>Москва</v>
      </c>
      <c r="G26" s="250" t="str">
        <f>VLOOKUP(H26,Уч!$C$2:$L$1100,6,FALSE)</f>
        <v>МГФСО</v>
      </c>
      <c r="H26" s="140">
        <v>92</v>
      </c>
      <c r="I26" s="288">
        <f>VLOOKUP(H26,Уч!$C$2:$L$1100,8,FALSE)</f>
        <v>0</v>
      </c>
      <c r="J26" s="251">
        <f t="shared" si="0"/>
        <v>7.27</v>
      </c>
      <c r="K26" s="287"/>
      <c r="L26" s="259">
        <f t="shared" si="1"/>
        <v>1</v>
      </c>
      <c r="M26" s="309"/>
      <c r="N26" s="260" t="str">
        <f>VLOOKUP(H26,Уч!$C$2:$L$1100,9,FALSE)</f>
        <v>Афанасьев И.М.</v>
      </c>
      <c r="O26" s="254">
        <v>727</v>
      </c>
      <c r="P26" s="51"/>
    </row>
    <row r="27" spans="1:19" ht="15.75" x14ac:dyDescent="0.25">
      <c r="A27" s="41"/>
      <c r="B27" s="93">
        <v>18</v>
      </c>
      <c r="C27" s="246" t="str">
        <f>VLOOKUP(H27,Уч!$C$2:$L$1100,2,FALSE)</f>
        <v>Максимов Георгий</v>
      </c>
      <c r="D27" s="247">
        <f>VLOOKUP(H27,Уч!$C$2:$L$1100,3,FALSE)</f>
        <v>35539</v>
      </c>
      <c r="E27" s="248" t="str">
        <f>VLOOKUP(H27,Уч!$C$2:$L$1100,4,FALSE)</f>
        <v>1</v>
      </c>
      <c r="F27" s="249" t="str">
        <f>VLOOKUP(H27,Уч!$C$2:$L$1100,5,FALSE)</f>
        <v>Москва</v>
      </c>
      <c r="G27" s="250" t="str">
        <f>VLOOKUP(H27,Уч!$C$2:$L$1100,6,FALSE)</f>
        <v>Ю.М.-Знаменские</v>
      </c>
      <c r="H27" s="140">
        <v>96</v>
      </c>
      <c r="I27" s="288">
        <f>VLOOKUP(H27,Уч!$C$2:$L$1100,8,FALSE)</f>
        <v>0</v>
      </c>
      <c r="J27" s="251">
        <f t="shared" si="0"/>
        <v>7.27</v>
      </c>
      <c r="K27" s="287"/>
      <c r="L27" s="259">
        <f t="shared" si="1"/>
        <v>1</v>
      </c>
      <c r="M27" s="309"/>
      <c r="N27" s="260" t="str">
        <f>VLOOKUP(H27,Уч!$C$2:$L$1100,9,FALSE)</f>
        <v>Лемеш С.И.,Л.А.</v>
      </c>
      <c r="O27" s="254">
        <v>727</v>
      </c>
      <c r="P27" s="51"/>
    </row>
    <row r="28" spans="1:19" ht="15.75" x14ac:dyDescent="0.25">
      <c r="A28" s="41">
        <f ca="1">RAND()</f>
        <v>0.52601196743510148</v>
      </c>
      <c r="B28" s="93">
        <v>19</v>
      </c>
      <c r="C28" s="246" t="str">
        <f>VLOOKUP(H28,Уч!$C$2:$L$1100,2,FALSE)</f>
        <v xml:space="preserve">Галыняк Александр </v>
      </c>
      <c r="D28" s="247">
        <f>VLOOKUP(H28,Уч!$C$2:$L$1100,3,FALSE)</f>
        <v>34605</v>
      </c>
      <c r="E28" s="248" t="str">
        <f>VLOOKUP(H28,Уч!$C$2:$L$1100,4,FALSE)</f>
        <v>1</v>
      </c>
      <c r="F28" s="249" t="str">
        <f>VLOOKUP(H28,Уч!$C$2:$L$1100,5,FALSE)</f>
        <v>Москва</v>
      </c>
      <c r="G28" s="250" t="str">
        <f>VLOOKUP(H28,Уч!$C$2:$L$1100,6,FALSE)</f>
        <v>ЦФКиСВАО</v>
      </c>
      <c r="H28" s="140">
        <v>79</v>
      </c>
      <c r="I28" s="288">
        <f>VLOOKUP(H28,Уч!$C$2:$L$1100,8,FALSE)</f>
        <v>0</v>
      </c>
      <c r="J28" s="251">
        <f t="shared" si="0"/>
        <v>7.29</v>
      </c>
      <c r="K28" s="287"/>
      <c r="L28" s="259">
        <f t="shared" si="1"/>
        <v>1</v>
      </c>
      <c r="M28" s="309"/>
      <c r="N28" s="260" t="str">
        <f>VLOOKUP(H28,Уч!$C$2:$L$1100,9,FALSE)</f>
        <v>Иванько А.М</v>
      </c>
      <c r="O28" s="253">
        <v>729</v>
      </c>
      <c r="P28" s="129"/>
      <c r="Q28" s="39" t="s">
        <v>67</v>
      </c>
      <c r="R28" s="39">
        <v>9.5500000000000007</v>
      </c>
      <c r="S28" s="39" t="s">
        <v>35</v>
      </c>
    </row>
    <row r="29" spans="1:19" ht="15.75" x14ac:dyDescent="0.25">
      <c r="A29" s="41">
        <f ca="1">RAND()</f>
        <v>0.48756132115542072</v>
      </c>
      <c r="B29" s="93">
        <v>20</v>
      </c>
      <c r="C29" s="246" t="str">
        <f>VLOOKUP(H29,Уч!$C$2:$L$1100,2,FALSE)</f>
        <v>Яблочкин Иван</v>
      </c>
      <c r="D29" s="247">
        <f>VLOOKUP(H29,Уч!$C$2:$L$1100,3,FALSE)</f>
        <v>35096</v>
      </c>
      <c r="E29" s="248" t="str">
        <f>VLOOKUP(H29,Уч!$C$2:$L$1100,4,FALSE)</f>
        <v>кмс</v>
      </c>
      <c r="F29" s="249" t="str">
        <f>VLOOKUP(H29,Уч!$C$2:$L$1100,5,FALSE)</f>
        <v>Москва</v>
      </c>
      <c r="G29" s="250" t="str">
        <f>VLOOKUP(H29,Уч!$C$2:$L$1100,6,FALSE)</f>
        <v>ДЮСШ 82</v>
      </c>
      <c r="H29" s="140">
        <v>118</v>
      </c>
      <c r="I29" s="288">
        <f>VLOOKUP(H29,Уч!$C$2:$L$1100,8,FALSE)</f>
        <v>0</v>
      </c>
      <c r="J29" s="251">
        <f t="shared" si="0"/>
        <v>7.32</v>
      </c>
      <c r="K29" s="287"/>
      <c r="L29" s="259">
        <f t="shared" si="1"/>
        <v>1</v>
      </c>
      <c r="M29" s="309"/>
      <c r="N29" s="260" t="str">
        <f>VLOOKUP(H29,Уч!$C$2:$L$1100,9,FALSE)</f>
        <v>Гаврилов Б.П.</v>
      </c>
      <c r="O29" s="254">
        <v>732</v>
      </c>
      <c r="P29" s="51"/>
    </row>
    <row r="30" spans="1:19" ht="15.75" x14ac:dyDescent="0.25">
      <c r="A30" s="41">
        <f ca="1">RAND()</f>
        <v>0.7003557897945285</v>
      </c>
      <c r="B30" s="93">
        <v>21</v>
      </c>
      <c r="C30" s="246" t="str">
        <f>VLOOKUP(H30,Уч!$C$2:$L$1100,2,FALSE)</f>
        <v>Гапонов Иван</v>
      </c>
      <c r="D30" s="247">
        <f>VLOOKUP(H30,Уч!$C$2:$L$1100,3,FALSE)</f>
        <v>34787</v>
      </c>
      <c r="E30" s="248" t="str">
        <f>VLOOKUP(H30,Уч!$C$2:$L$1100,4,FALSE)</f>
        <v>1</v>
      </c>
      <c r="F30" s="249" t="str">
        <f>VLOOKUP(H30,Уч!$C$2:$L$1100,5,FALSE)</f>
        <v>Москва</v>
      </c>
      <c r="G30" s="250" t="str">
        <f>VLOOKUP(H30,Уч!$C$2:$L$1100,6,FALSE)</f>
        <v>СДЮСШОР 24</v>
      </c>
      <c r="H30" s="140">
        <v>80</v>
      </c>
      <c r="I30" s="288">
        <f>VLOOKUP(H30,Уч!$C$2:$L$1100,8,FALSE)</f>
        <v>0</v>
      </c>
      <c r="J30" s="251">
        <f t="shared" si="0"/>
        <v>7.33</v>
      </c>
      <c r="K30" s="287"/>
      <c r="L30" s="259">
        <f t="shared" si="1"/>
        <v>1</v>
      </c>
      <c r="M30" s="309"/>
      <c r="N30" s="260" t="str">
        <f>VLOOKUP(H30,Уч!$C$2:$L$1100,9,FALSE)</f>
        <v>Ревун Д.Д.</v>
      </c>
      <c r="O30" s="254">
        <v>733</v>
      </c>
      <c r="P30" s="51"/>
    </row>
    <row r="31" spans="1:19" ht="15.75" x14ac:dyDescent="0.25">
      <c r="A31" s="41"/>
      <c r="B31" s="93">
        <v>22</v>
      </c>
      <c r="C31" s="246" t="str">
        <f>VLOOKUP(H31,Уч!$C$2:$L$1100,2,FALSE)</f>
        <v>Антонов Матвей</v>
      </c>
      <c r="D31" s="247">
        <f>VLOOKUP(H31,Уч!$C$2:$L$1100,3,FALSE)</f>
        <v>35566</v>
      </c>
      <c r="E31" s="248" t="str">
        <f>VLOOKUP(H31,Уч!$C$2:$L$1100,4,FALSE)</f>
        <v>1</v>
      </c>
      <c r="F31" s="249" t="str">
        <f>VLOOKUP(H31,Уч!$C$2:$L$1100,5,FALSE)</f>
        <v>Москва</v>
      </c>
      <c r="G31" s="250" t="str">
        <f>VLOOKUP(H31,Уч!$C$2:$L$1100,6,FALSE)</f>
        <v>Ю.М.-Знаменские</v>
      </c>
      <c r="H31" s="210">
        <v>75</v>
      </c>
      <c r="I31" s="288">
        <f>VLOOKUP(H31,Уч!$C$2:$L$1100,8,FALSE)</f>
        <v>0</v>
      </c>
      <c r="J31" s="251">
        <f t="shared" si="0"/>
        <v>7.35</v>
      </c>
      <c r="K31" s="287"/>
      <c r="L31" s="259">
        <f t="shared" si="1"/>
        <v>2</v>
      </c>
      <c r="M31" s="309"/>
      <c r="N31" s="260" t="str">
        <f>VLOOKUP(H31,Уч!$C$2:$L$1100,9,FALSE)</f>
        <v>Васяткины В.П., А.В.,Курбатов П..П.</v>
      </c>
      <c r="O31" s="254">
        <v>735</v>
      </c>
      <c r="P31" s="51"/>
    </row>
    <row r="32" spans="1:19" ht="15.75" x14ac:dyDescent="0.25">
      <c r="A32" s="41"/>
      <c r="B32" s="93">
        <v>23</v>
      </c>
      <c r="C32" s="246" t="str">
        <f>VLOOKUP(H32,Уч!$C$2:$L$1100,2,FALSE)</f>
        <v>Тихонов Александр</v>
      </c>
      <c r="D32" s="247">
        <f>VLOOKUP(H32,Уч!$C$2:$L$1100,3,FALSE)</f>
        <v>33312</v>
      </c>
      <c r="E32" s="248" t="str">
        <f>VLOOKUP(H32,Уч!$C$2:$L$1100,4,FALSE)</f>
        <v>кмс</v>
      </c>
      <c r="F32" s="249" t="str">
        <f>VLOOKUP(H32,Уч!$C$2:$L$1100,5,FALSE)</f>
        <v>Москва</v>
      </c>
      <c r="G32" s="250" t="str">
        <f>VLOOKUP(H32,Уч!$C$2:$L$1100,6,FALSE)</f>
        <v>РОО КСК ЛУЧ</v>
      </c>
      <c r="H32" s="140">
        <v>109</v>
      </c>
      <c r="I32" s="288">
        <f>VLOOKUP(H32,Уч!$C$2:$L$1100,8,FALSE)</f>
        <v>0</v>
      </c>
      <c r="J32" s="251">
        <f t="shared" si="0"/>
        <v>7.36</v>
      </c>
      <c r="K32" s="287"/>
      <c r="L32" s="259">
        <f t="shared" si="1"/>
        <v>2</v>
      </c>
      <c r="M32" s="309"/>
      <c r="N32" s="260" t="str">
        <f>VLOOKUP(H32,Уч!$C$2:$L$1100,9,FALSE)</f>
        <v>Федорива Л.В.</v>
      </c>
      <c r="O32" s="254">
        <v>736</v>
      </c>
      <c r="P32" s="51"/>
    </row>
    <row r="33" spans="1:19" ht="15.75" x14ac:dyDescent="0.25">
      <c r="A33" s="41"/>
      <c r="B33" s="93">
        <v>24</v>
      </c>
      <c r="C33" s="246" t="str">
        <f>VLOOKUP(H33,Уч!$C$2:$L$1100,2,FALSE)</f>
        <v>Ржанников Игорь</v>
      </c>
      <c r="D33" s="247">
        <f>VLOOKUP(H33,Уч!$C$2:$L$1100,3,FALSE)</f>
        <v>35963</v>
      </c>
      <c r="E33" s="248" t="str">
        <f>VLOOKUP(H33,Уч!$C$2:$L$1100,4,FALSE)</f>
        <v>1</v>
      </c>
      <c r="F33" s="249" t="str">
        <f>VLOOKUP(H33,Уч!$C$2:$L$1100,5,FALSE)</f>
        <v>Москва</v>
      </c>
      <c r="G33" s="250" t="str">
        <f>VLOOKUP(H33,Уч!$C$2:$L$1100,6,FALSE)</f>
        <v>СДЮСШОР 24</v>
      </c>
      <c r="H33" s="140">
        <v>103</v>
      </c>
      <c r="I33" s="288">
        <f>VLOOKUP(H33,Уч!$C$2:$L$1100,8,FALSE)</f>
        <v>0</v>
      </c>
      <c r="J33" s="251">
        <f t="shared" si="0"/>
        <v>7.36</v>
      </c>
      <c r="K33" s="287"/>
      <c r="L33" s="259">
        <f t="shared" si="1"/>
        <v>2</v>
      </c>
      <c r="M33" s="309"/>
      <c r="N33" s="260" t="str">
        <f>VLOOKUP(H33,Уч!$C$2:$L$1100,9,FALSE)</f>
        <v>Кореннов В.А.</v>
      </c>
      <c r="O33" s="254">
        <v>736</v>
      </c>
      <c r="P33" s="51"/>
    </row>
    <row r="34" spans="1:19" ht="15.75" x14ac:dyDescent="0.25">
      <c r="A34" s="41"/>
      <c r="B34" s="93">
        <v>25</v>
      </c>
      <c r="C34" s="246" t="str">
        <f>VLOOKUP(H34,Уч!$C$2:$L$1100,2,FALSE)</f>
        <v>Агаев Дмитрий</v>
      </c>
      <c r="D34" s="247">
        <f>VLOOKUP(H34,Уч!$C$2:$L$1100,3,FALSE)</f>
        <v>34631</v>
      </c>
      <c r="E34" s="248" t="str">
        <f>VLOOKUP(H34,Уч!$C$2:$L$1100,4,FALSE)</f>
        <v>1</v>
      </c>
      <c r="F34" s="249" t="str">
        <f>VLOOKUP(H34,Уч!$C$2:$L$1100,5,FALSE)</f>
        <v>Москва</v>
      </c>
      <c r="G34" s="250" t="str">
        <f>VLOOKUP(H34,Уч!$C$2:$L$1100,6,FALSE)</f>
        <v>МГФСО</v>
      </c>
      <c r="H34" s="140">
        <v>72</v>
      </c>
      <c r="I34" s="288">
        <f>VLOOKUP(H34,Уч!$C$2:$L$1100,8,FALSE)</f>
        <v>0</v>
      </c>
      <c r="J34" s="251">
        <f t="shared" si="0"/>
        <v>7.38</v>
      </c>
      <c r="K34" s="287"/>
      <c r="L34" s="259">
        <f t="shared" si="1"/>
        <v>2</v>
      </c>
      <c r="M34" s="309"/>
      <c r="N34" s="260" t="str">
        <f>VLOOKUP(H34,Уч!$C$2:$L$1100,9,FALSE)</f>
        <v>Яковлев Н.Ф.</v>
      </c>
      <c r="O34" s="254">
        <v>738</v>
      </c>
      <c r="P34" s="51"/>
    </row>
    <row r="35" spans="1:19" ht="15.75" x14ac:dyDescent="0.25">
      <c r="A35" s="41">
        <f ca="1">RAND()</f>
        <v>0.34080324310030286</v>
      </c>
      <c r="B35" s="93">
        <v>26</v>
      </c>
      <c r="C35" s="246" t="str">
        <f>VLOOKUP(H35,Уч!$C$2:$L$1100,2,FALSE)</f>
        <v>Калашник Иван</v>
      </c>
      <c r="D35" s="247">
        <f>VLOOKUP(H35,Уч!$C$2:$L$1100,3,FALSE)</f>
        <v>35603</v>
      </c>
      <c r="E35" s="248" t="str">
        <f>VLOOKUP(H35,Уч!$C$2:$L$1100,4,FALSE)</f>
        <v>1</v>
      </c>
      <c r="F35" s="249" t="str">
        <f>VLOOKUP(H35,Уч!$C$2:$L$1100,5,FALSE)</f>
        <v>Москва</v>
      </c>
      <c r="G35" s="250" t="str">
        <f>VLOOKUP(H35,Уч!$C$2:$L$1100,6,FALSE)</f>
        <v>СДЮШОР ЦСКА</v>
      </c>
      <c r="H35" s="140">
        <v>88</v>
      </c>
      <c r="I35" s="288">
        <f>VLOOKUP(H35,Уч!$C$2:$L$1100,8,FALSE)</f>
        <v>0</v>
      </c>
      <c r="J35" s="251">
        <f t="shared" si="0"/>
        <v>7.39</v>
      </c>
      <c r="K35" s="287"/>
      <c r="L35" s="259">
        <f t="shared" si="1"/>
        <v>2</v>
      </c>
      <c r="M35" s="309"/>
      <c r="N35" s="260" t="str">
        <f>VLOOKUP(H35,Уч!$C$2:$L$1100,9,FALSE)</f>
        <v>Михеева В.В.,Смирнова Т.В.</v>
      </c>
      <c r="O35" s="253">
        <v>739</v>
      </c>
      <c r="P35" s="51"/>
      <c r="Q35" s="39"/>
      <c r="R35" s="39">
        <v>56</v>
      </c>
      <c r="S35" s="39" t="s">
        <v>67</v>
      </c>
    </row>
    <row r="36" spans="1:19" ht="15.75" x14ac:dyDescent="0.25">
      <c r="A36" s="41">
        <f ca="1">RAND()</f>
        <v>0.35637795181803633</v>
      </c>
      <c r="B36" s="93">
        <v>27</v>
      </c>
      <c r="C36" s="246" t="str">
        <f>VLOOKUP(H36,Уч!$C$2:$L$1100,2,FALSE)</f>
        <v>Шурыгин Роман</v>
      </c>
      <c r="D36" s="247">
        <f>VLOOKUP(H36,Уч!$C$2:$L$1100,3,FALSE)</f>
        <v>34929</v>
      </c>
      <c r="E36" s="248" t="str">
        <f>VLOOKUP(H36,Уч!$C$2:$L$1100,4,FALSE)</f>
        <v>1</v>
      </c>
      <c r="F36" s="249" t="str">
        <f>VLOOKUP(H36,Уч!$C$2:$L$1100,5,FALSE)</f>
        <v>Москва</v>
      </c>
      <c r="G36" s="250" t="str">
        <f>VLOOKUP(H36,Уч!$C$2:$L$1100,6,FALSE)</f>
        <v>СДЮШОР ЦСКА</v>
      </c>
      <c r="H36" s="140">
        <v>116</v>
      </c>
      <c r="I36" s="288">
        <f>VLOOKUP(H36,Уч!$C$2:$L$1100,8,FALSE)</f>
        <v>0</v>
      </c>
      <c r="J36" s="251">
        <f t="shared" si="0"/>
        <v>7.4</v>
      </c>
      <c r="K36" s="287"/>
      <c r="L36" s="259">
        <f t="shared" si="1"/>
        <v>2</v>
      </c>
      <c r="M36" s="309"/>
      <c r="N36" s="260" t="str">
        <f>VLOOKUP(H36,Уч!$C$2:$L$1100,9,FALSE)</f>
        <v>Михеева В.В.,Смирнова Т.В.</v>
      </c>
      <c r="O36" s="254">
        <v>740</v>
      </c>
      <c r="P36" s="51"/>
    </row>
    <row r="37" spans="1:19" ht="15.75" x14ac:dyDescent="0.25">
      <c r="A37" s="41">
        <f ca="1">RAND()</f>
        <v>0.27594864277089959</v>
      </c>
      <c r="B37" s="93">
        <v>28</v>
      </c>
      <c r="C37" s="246" t="str">
        <f>VLOOKUP(H37,Уч!$C$2:$L$1100,2,FALSE)</f>
        <v>Филатов Алексей</v>
      </c>
      <c r="D37" s="247">
        <f>VLOOKUP(H37,Уч!$C$2:$L$1100,3,FALSE)</f>
        <v>35938</v>
      </c>
      <c r="E37" s="248" t="str">
        <f>VLOOKUP(H37,Уч!$C$2:$L$1100,4,FALSE)</f>
        <v>1</v>
      </c>
      <c r="F37" s="249" t="str">
        <f>VLOOKUP(H37,Уч!$C$2:$L$1100,5,FALSE)</f>
        <v>Москва</v>
      </c>
      <c r="G37" s="250" t="str">
        <f>VLOOKUP(H37,Уч!$C$2:$L$1100,6,FALSE)</f>
        <v>СДЮСШОР-44</v>
      </c>
      <c r="H37" s="140">
        <v>111</v>
      </c>
      <c r="I37" s="288">
        <f>VLOOKUP(H37,Уч!$C$2:$L$1100,8,FALSE)</f>
        <v>0</v>
      </c>
      <c r="J37" s="251">
        <f t="shared" si="0"/>
        <v>7.44</v>
      </c>
      <c r="K37" s="287"/>
      <c r="L37" s="259">
        <f t="shared" si="1"/>
        <v>2</v>
      </c>
      <c r="M37" s="309"/>
      <c r="N37" s="260" t="str">
        <f>VLOOKUP(H37,Уч!$C$2:$L$1100,9,FALSE)</f>
        <v>Михайлова Е.В.</v>
      </c>
      <c r="O37" s="253">
        <v>744</v>
      </c>
      <c r="P37" s="129"/>
    </row>
    <row r="38" spans="1:19" ht="15.75" x14ac:dyDescent="0.25">
      <c r="A38" s="41"/>
      <c r="B38" s="93">
        <v>29</v>
      </c>
      <c r="C38" s="246" t="str">
        <f>VLOOKUP(H38,Уч!$C$2:$L$1100,2,FALSE)</f>
        <v>Стойкович Неманя</v>
      </c>
      <c r="D38" s="247">
        <f>VLOOKUP(H38,Уч!$C$2:$L$1100,3,FALSE)</f>
        <v>34921</v>
      </c>
      <c r="E38" s="248">
        <f>VLOOKUP(H38,Уч!$C$2:$L$1100,4,FALSE)</f>
        <v>1</v>
      </c>
      <c r="F38" s="249" t="str">
        <f>VLOOKUP(H38,Уч!$C$2:$L$1100,5,FALSE)</f>
        <v>Москва</v>
      </c>
      <c r="G38" s="250" t="str">
        <f>VLOOKUP(H38,Уч!$C$2:$L$1100,6,FALSE)</f>
        <v>СДЮСШОР-44</v>
      </c>
      <c r="H38" s="140">
        <v>105</v>
      </c>
      <c r="I38" s="288">
        <f>VLOOKUP(H38,Уч!$C$2:$L$1100,8,FALSE)</f>
        <v>0</v>
      </c>
      <c r="J38" s="251">
        <f t="shared" si="0"/>
        <v>7.44</v>
      </c>
      <c r="K38" s="287"/>
      <c r="L38" s="259">
        <f t="shared" si="1"/>
        <v>2</v>
      </c>
      <c r="M38" s="309"/>
      <c r="N38" s="260" t="str">
        <f>VLOOKUP(H38,Уч!$C$2:$L$1100,9,FALSE)</f>
        <v>Ревун Е.Н.,Ревун В.Д.</v>
      </c>
      <c r="O38" s="254">
        <v>744</v>
      </c>
      <c r="P38" s="51"/>
    </row>
    <row r="39" spans="1:19" ht="15.75" x14ac:dyDescent="0.25">
      <c r="A39" s="41"/>
      <c r="B39" s="93">
        <v>30</v>
      </c>
      <c r="C39" s="246" t="str">
        <f>VLOOKUP(H39,Уч!$C$2:$L$1100,2,FALSE)</f>
        <v>Грибанов Дмитрий</v>
      </c>
      <c r="D39" s="247">
        <f>VLOOKUP(H39,Уч!$C$2:$L$1100,3,FALSE)</f>
        <v>34410</v>
      </c>
      <c r="E39" s="248" t="str">
        <f>VLOOKUP(H39,Уч!$C$2:$L$1100,4,FALSE)</f>
        <v>1</v>
      </c>
      <c r="F39" s="249" t="str">
        <f>VLOOKUP(H39,Уч!$C$2:$L$1100,5,FALSE)</f>
        <v>Москва</v>
      </c>
      <c r="G39" s="250" t="str">
        <f>VLOOKUP(H39,Уч!$C$2:$L$1100,6,FALSE)</f>
        <v>СДЮШОР ЦСКА</v>
      </c>
      <c r="H39" s="140">
        <v>81</v>
      </c>
      <c r="I39" s="288">
        <f>VLOOKUP(H39,Уч!$C$2:$L$1100,8,FALSE)</f>
        <v>0</v>
      </c>
      <c r="J39" s="251">
        <f t="shared" si="0"/>
        <v>7.45</v>
      </c>
      <c r="K39" s="287"/>
      <c r="L39" s="259">
        <f t="shared" si="1"/>
        <v>2</v>
      </c>
      <c r="M39" s="309"/>
      <c r="N39" s="260" t="str">
        <f>VLOOKUP(H39,Уч!$C$2:$L$1100,9,FALSE)</f>
        <v>Оськин С.Ю.</v>
      </c>
      <c r="O39" s="254">
        <v>745</v>
      </c>
      <c r="P39" s="51"/>
    </row>
    <row r="40" spans="1:19" ht="15.75" x14ac:dyDescent="0.25">
      <c r="A40" s="41">
        <f ca="1">RAND()</f>
        <v>0.25575499972520777</v>
      </c>
      <c r="B40" s="93">
        <v>31</v>
      </c>
      <c r="C40" s="246" t="str">
        <f>VLOOKUP(H40,Уч!$C$2:$L$1100,2,FALSE)</f>
        <v>Ключарев Константин</v>
      </c>
      <c r="D40" s="247">
        <f>VLOOKUP(H40,Уч!$C$2:$L$1100,3,FALSE)</f>
        <v>33812</v>
      </c>
      <c r="E40" s="248" t="str">
        <f>VLOOKUP(H40,Уч!$C$2:$L$1100,4,FALSE)</f>
        <v>1</v>
      </c>
      <c r="F40" s="249" t="str">
        <f>VLOOKUP(H40,Уч!$C$2:$L$1100,5,FALSE)</f>
        <v>Москва</v>
      </c>
      <c r="G40" s="250" t="str">
        <f>VLOOKUP(H40,Уч!$C$2:$L$1100,6,FALSE)</f>
        <v>Ю.М.-Знаменские</v>
      </c>
      <c r="H40" s="140">
        <v>89</v>
      </c>
      <c r="I40" s="288">
        <f>VLOOKUP(H40,Уч!$C$2:$L$1100,8,FALSE)</f>
        <v>0</v>
      </c>
      <c r="J40" s="251">
        <f t="shared" si="0"/>
        <v>7.47</v>
      </c>
      <c r="K40" s="287"/>
      <c r="L40" s="259">
        <f t="shared" si="1"/>
        <v>2</v>
      </c>
      <c r="M40" s="309"/>
      <c r="N40" s="260" t="str">
        <f>VLOOKUP(H40,Уч!$C$2:$L$1100,9,FALSE)</f>
        <v>Козлова Э.В.</v>
      </c>
      <c r="O40" s="254">
        <v>747</v>
      </c>
      <c r="P40" s="51"/>
    </row>
    <row r="41" spans="1:19" ht="15.75" x14ac:dyDescent="0.25">
      <c r="A41" s="41">
        <f ca="1">RAND()</f>
        <v>0.65052812552458095</v>
      </c>
      <c r="B41" s="93">
        <v>32</v>
      </c>
      <c r="C41" s="246" t="str">
        <f>VLOOKUP(H41,Уч!$C$2:$L$1100,2,FALSE)</f>
        <v>Трибой Мэдэлин</v>
      </c>
      <c r="D41" s="247">
        <f>VLOOKUP(H41,Уч!$C$2:$L$1100,3,FALSE)</f>
        <v>35483</v>
      </c>
      <c r="E41" s="248" t="str">
        <f>VLOOKUP(H41,Уч!$C$2:$L$1100,4,FALSE)</f>
        <v>1</v>
      </c>
      <c r="F41" s="249" t="str">
        <f>VLOOKUP(H41,Уч!$C$2:$L$1100,5,FALSE)</f>
        <v>Москва</v>
      </c>
      <c r="G41" s="250" t="str">
        <f>VLOOKUP(H41,Уч!$C$2:$L$1100,6,FALSE)</f>
        <v>Ю.М.-Знаменские</v>
      </c>
      <c r="H41" s="140">
        <v>110</v>
      </c>
      <c r="I41" s="288">
        <f>VLOOKUP(H41,Уч!$C$2:$L$1100,8,FALSE)</f>
        <v>0</v>
      </c>
      <c r="J41" s="251">
        <f t="shared" si="0"/>
        <v>7.5</v>
      </c>
      <c r="K41" s="287"/>
      <c r="L41" s="259">
        <f t="shared" si="1"/>
        <v>2</v>
      </c>
      <c r="M41" s="309"/>
      <c r="N41" s="260" t="str">
        <f>VLOOKUP(H41,Уч!$C$2:$L$1100,9,FALSE)</f>
        <v>Дашкин И.Г.</v>
      </c>
      <c r="O41" s="254">
        <v>750</v>
      </c>
      <c r="P41" s="51"/>
    </row>
    <row r="42" spans="1:19" s="39" customFormat="1" ht="16.5" customHeight="1" x14ac:dyDescent="0.25">
      <c r="A42" s="41"/>
      <c r="B42" s="93">
        <v>33</v>
      </c>
      <c r="C42" s="246" t="str">
        <f>VLOOKUP(H42,Уч!$C$2:$L$1100,2,FALSE)</f>
        <v>Пехтерев Олег</v>
      </c>
      <c r="D42" s="247">
        <f>VLOOKUP(H42,Уч!$C$2:$L$1100,3,FALSE)</f>
        <v>34171</v>
      </c>
      <c r="E42" s="248" t="str">
        <f>VLOOKUP(H42,Уч!$C$2:$L$1100,4,FALSE)</f>
        <v>1</v>
      </c>
      <c r="F42" s="249" t="str">
        <f>VLOOKUP(H42,Уч!$C$2:$L$1100,5,FALSE)</f>
        <v>Москва</v>
      </c>
      <c r="G42" s="250" t="str">
        <f>VLOOKUP(H42,Уч!$C$2:$L$1100,6,FALSE)</f>
        <v>МГУ</v>
      </c>
      <c r="H42" s="192">
        <v>99</v>
      </c>
      <c r="I42" s="288">
        <f>VLOOKUP(H42,Уч!$C$2:$L$1100,8,FALSE)</f>
        <v>0</v>
      </c>
      <c r="J42" s="251">
        <f t="shared" si="0"/>
        <v>7.52</v>
      </c>
      <c r="K42" s="287"/>
      <c r="L42" s="259">
        <f t="shared" si="1"/>
        <v>2</v>
      </c>
      <c r="M42" s="309"/>
      <c r="N42" s="260" t="str">
        <f>VLOOKUP(H42,Уч!$C$2:$L$1100,9,FALSE)</f>
        <v>Удовик Е.Н.</v>
      </c>
      <c r="O42" s="254">
        <v>752</v>
      </c>
      <c r="P42" s="51"/>
      <c r="Q42" s="15"/>
      <c r="R42" s="15"/>
      <c r="S42" s="15"/>
    </row>
    <row r="43" spans="1:19" s="39" customFormat="1" ht="15.75" x14ac:dyDescent="0.25">
      <c r="A43" s="41">
        <f ca="1">RAND()</f>
        <v>0.31845748939788932</v>
      </c>
      <c r="B43" s="93">
        <v>34</v>
      </c>
      <c r="C43" s="246" t="str">
        <f>VLOOKUP(H43,Уч!$C$2:$L$1100,2,FALSE)</f>
        <v>Строков Александр</v>
      </c>
      <c r="D43" s="247">
        <f>VLOOKUP(H43,Уч!$C$2:$L$1100,3,FALSE)</f>
        <v>35167</v>
      </c>
      <c r="E43" s="248" t="str">
        <f>VLOOKUP(H43,Уч!$C$2:$L$1100,4,FALSE)</f>
        <v>1</v>
      </c>
      <c r="F43" s="249" t="str">
        <f>VLOOKUP(H43,Уч!$C$2:$L$1100,5,FALSE)</f>
        <v>Москва</v>
      </c>
      <c r="G43" s="250" t="str">
        <f>VLOOKUP(H43,Уч!$C$2:$L$1100,6,FALSE)</f>
        <v>МГФСО</v>
      </c>
      <c r="H43" s="140">
        <v>107</v>
      </c>
      <c r="I43" s="288">
        <f>VLOOKUP(H43,Уч!$C$2:$L$1100,8,FALSE)</f>
        <v>0</v>
      </c>
      <c r="J43" s="251">
        <f t="shared" si="0"/>
        <v>7.55</v>
      </c>
      <c r="K43" s="287"/>
      <c r="L43" s="259">
        <f t="shared" si="1"/>
        <v>2</v>
      </c>
      <c r="M43" s="309"/>
      <c r="N43" s="260" t="str">
        <f>VLOOKUP(H43,Уч!$C$2:$L$1100,9,FALSE)</f>
        <v>Афанасьев И.М.</v>
      </c>
      <c r="O43" s="253">
        <v>755</v>
      </c>
      <c r="P43" s="129"/>
      <c r="Q43" s="15"/>
      <c r="R43" s="15"/>
      <c r="S43" s="15"/>
    </row>
    <row r="44" spans="1:19" ht="15.75" x14ac:dyDescent="0.25">
      <c r="A44" s="41">
        <f ca="1">RAND()</f>
        <v>6.2125387241622754E-2</v>
      </c>
      <c r="B44" s="93">
        <v>35</v>
      </c>
      <c r="C44" s="246" t="str">
        <f>VLOOKUP(H44,Уч!$C$2:$L$1100,2,FALSE)</f>
        <v>Юхади Тимур</v>
      </c>
      <c r="D44" s="247">
        <f>VLOOKUP(H44,Уч!$C$2:$L$1100,3,FALSE)</f>
        <v>33719</v>
      </c>
      <c r="E44" s="248" t="str">
        <f>VLOOKUP(H44,Уч!$C$2:$L$1100,4,FALSE)</f>
        <v>1</v>
      </c>
      <c r="F44" s="249" t="str">
        <f>VLOOKUP(H44,Уч!$C$2:$L$1100,5,FALSE)</f>
        <v>Москва</v>
      </c>
      <c r="G44" s="250" t="str">
        <f>VLOOKUP(H44,Уч!$C$2:$L$1100,6,FALSE)</f>
        <v>МГУ</v>
      </c>
      <c r="H44" s="192">
        <v>117</v>
      </c>
      <c r="I44" s="288">
        <f>VLOOKUP(H44,Уч!$C$2:$L$1100,8,FALSE)</f>
        <v>0</v>
      </c>
      <c r="J44" s="251">
        <f t="shared" si="0"/>
        <v>7.66</v>
      </c>
      <c r="K44" s="287"/>
      <c r="L44" s="259">
        <f t="shared" si="1"/>
        <v>3</v>
      </c>
      <c r="M44" s="309"/>
      <c r="N44" s="260" t="str">
        <f>VLOOKUP(H44,Уч!$C$2:$L$1100,9,FALSE)</f>
        <v>Милюкова Н.В.</v>
      </c>
      <c r="O44" s="254">
        <v>766</v>
      </c>
      <c r="P44" s="51"/>
    </row>
    <row r="45" spans="1:19" ht="15.75" x14ac:dyDescent="0.25">
      <c r="A45" s="41">
        <f ca="1">RAND()</f>
        <v>0.75879170241359295</v>
      </c>
      <c r="B45" s="93">
        <v>36</v>
      </c>
      <c r="C45" s="246" t="str">
        <f>VLOOKUP(H45,Уч!$C$2:$L$1100,2,FALSE)</f>
        <v>Семенов Ян</v>
      </c>
      <c r="D45" s="247">
        <f>VLOOKUP(H45,Уч!$C$2:$L$1100,3,FALSE)</f>
        <v>34148</v>
      </c>
      <c r="E45" s="248" t="str">
        <f>VLOOKUP(H45,Уч!$C$2:$L$1100,4,FALSE)</f>
        <v>1</v>
      </c>
      <c r="F45" s="249" t="str">
        <f>VLOOKUP(H45,Уч!$C$2:$L$1100,5,FALSE)</f>
        <v>Москва</v>
      </c>
      <c r="G45" s="250" t="str">
        <f>VLOOKUP(H45,Уч!$C$2:$L$1100,6,FALSE)</f>
        <v>ГУЗ</v>
      </c>
      <c r="H45" s="140">
        <v>64</v>
      </c>
      <c r="I45" s="288">
        <f>VLOOKUP(H45,Уч!$C$2:$L$1100,8,FALSE)</f>
        <v>0</v>
      </c>
      <c r="J45" s="251">
        <f t="shared" si="0"/>
        <v>7.73</v>
      </c>
      <c r="K45" s="287"/>
      <c r="L45" s="259">
        <f t="shared" si="1"/>
        <v>3</v>
      </c>
      <c r="M45" s="309"/>
      <c r="N45" s="260" t="str">
        <f>VLOOKUP(H45,Уч!$C$2:$L$1100,9,FALSE)</f>
        <v>Зайцев А. И.</v>
      </c>
      <c r="O45" s="254">
        <v>773</v>
      </c>
      <c r="P45" s="51"/>
    </row>
    <row r="46" spans="1:19" ht="15.75" x14ac:dyDescent="0.25">
      <c r="A46" s="41">
        <f ca="1">RAND()</f>
        <v>0.98288483776524371</v>
      </c>
      <c r="B46" s="93"/>
      <c r="C46" s="246" t="str">
        <f>VLOOKUP(H46,Уч!$C$2:$L$1100,2,FALSE)</f>
        <v>Да Сильва Кристиан</v>
      </c>
      <c r="D46" s="247">
        <f>VLOOKUP(H46,Уч!$C$2:$L$1100,3,FALSE)</f>
        <v>34891</v>
      </c>
      <c r="E46" s="248" t="str">
        <f>VLOOKUP(H46,Уч!$C$2:$L$1100,4,FALSE)</f>
        <v>1</v>
      </c>
      <c r="F46" s="249" t="str">
        <f>VLOOKUP(H46,Уч!$C$2:$L$1100,5,FALSE)</f>
        <v>Москва</v>
      </c>
      <c r="G46" s="250" t="str">
        <f>VLOOKUP(H46,Уч!$C$2:$L$1100,6,FALSE)</f>
        <v>Ю.М.-Знаменские</v>
      </c>
      <c r="H46" s="140">
        <v>82</v>
      </c>
      <c r="I46" s="288">
        <f>VLOOKUP(H46,Уч!$C$2:$L$1100,8,FALSE)</f>
        <v>0</v>
      </c>
      <c r="J46" s="251" t="s">
        <v>689</v>
      </c>
      <c r="K46" s="287"/>
      <c r="L46" s="316" t="e">
        <f t="shared" si="1"/>
        <v>#N/A</v>
      </c>
      <c r="M46" s="309"/>
      <c r="N46" s="260" t="str">
        <f>VLOOKUP(H46,Уч!$C$2:$L$1100,9,FALSE)</f>
        <v>Иванов В.М.</v>
      </c>
      <c r="O46" s="254"/>
      <c r="P46" s="51"/>
      <c r="Q46" s="39"/>
      <c r="R46" s="39">
        <v>56</v>
      </c>
      <c r="S46" s="39" t="s">
        <v>67</v>
      </c>
    </row>
    <row r="47" spans="1:19" ht="15.75" x14ac:dyDescent="0.25">
      <c r="A47" s="41">
        <f ca="1">RAND()</f>
        <v>0.9433186520405924</v>
      </c>
      <c r="B47" s="93"/>
      <c r="C47" s="246" t="str">
        <f>VLOOKUP(H47,Уч!$C$2:$L$1100,2,FALSE)</f>
        <v>Галеев Рашид</v>
      </c>
      <c r="D47" s="247">
        <f>VLOOKUP(H47,Уч!$C$2:$L$1100,3,FALSE)</f>
        <v>34492</v>
      </c>
      <c r="E47" s="248" t="str">
        <f>VLOOKUP(H47,Уч!$C$2:$L$1100,4,FALSE)</f>
        <v>1</v>
      </c>
      <c r="F47" s="249" t="str">
        <f>VLOOKUP(H47,Уч!$C$2:$L$1100,5,FALSE)</f>
        <v>Москва</v>
      </c>
      <c r="G47" s="250" t="str">
        <f>VLOOKUP(H47,Уч!$C$2:$L$1100,6,FALSE)</f>
        <v>МГУ</v>
      </c>
      <c r="H47" s="192">
        <v>78</v>
      </c>
      <c r="I47" s="288">
        <f>VLOOKUP(H47,Уч!$C$2:$L$1100,8,FALSE)</f>
        <v>0</v>
      </c>
      <c r="J47" s="251" t="s">
        <v>689</v>
      </c>
      <c r="K47" s="287"/>
      <c r="L47" s="316" t="e">
        <f t="shared" si="1"/>
        <v>#N/A</v>
      </c>
      <c r="M47" s="309"/>
      <c r="N47" s="260" t="str">
        <f>VLOOKUP(H47,Уч!$C$2:$L$1100,9,FALSE)</f>
        <v>Паращук В.Н.</v>
      </c>
      <c r="O47" s="254"/>
      <c r="P47" s="51"/>
    </row>
    <row r="48" spans="1:19" ht="15.75" x14ac:dyDescent="0.25">
      <c r="A48" s="41"/>
      <c r="B48" s="93"/>
      <c r="C48" s="246" t="str">
        <f>VLOOKUP(H48,Уч!$C$2:$L$1100,2,FALSE)</f>
        <v>Подлегаев Евгений</v>
      </c>
      <c r="D48" s="247">
        <f>VLOOKUP(H48,Уч!$C$2:$L$1100,3,FALSE)</f>
        <v>34341</v>
      </c>
      <c r="E48" s="248" t="str">
        <f>VLOOKUP(H48,Уч!$C$2:$L$1100,4,FALSE)</f>
        <v>1</v>
      </c>
      <c r="F48" s="249" t="str">
        <f>VLOOKUP(H48,Уч!$C$2:$L$1100,5,FALSE)</f>
        <v>Москва</v>
      </c>
      <c r="G48" s="250" t="str">
        <f>VLOOKUP(H48,Уч!$C$2:$L$1100,6,FALSE)</f>
        <v>ГУЗ</v>
      </c>
      <c r="H48" s="140">
        <v>102</v>
      </c>
      <c r="I48" s="288">
        <f>VLOOKUP(H48,Уч!$C$2:$L$1100,8,FALSE)</f>
        <v>0</v>
      </c>
      <c r="J48" s="251" t="s">
        <v>689</v>
      </c>
      <c r="K48" s="287"/>
      <c r="L48" s="316" t="e">
        <f t="shared" si="1"/>
        <v>#N/A</v>
      </c>
      <c r="M48" s="309"/>
      <c r="N48" s="260" t="str">
        <f>VLOOKUP(H48,Уч!$C$2:$L$1100,9,FALSE)</f>
        <v>Зайцев А. И.</v>
      </c>
      <c r="O48" s="254"/>
      <c r="P48" s="51"/>
    </row>
    <row r="49" spans="1:19" ht="15.75" x14ac:dyDescent="0.25">
      <c r="A49" s="41"/>
      <c r="B49" s="93"/>
      <c r="C49" s="246" t="str">
        <f>VLOOKUP(H49,Уч!$C$2:$L$1100,2,FALSE)</f>
        <v>Алдушин Александр</v>
      </c>
      <c r="D49" s="247">
        <f>VLOOKUP(H49,Уч!$C$2:$L$1100,3,FALSE)</f>
        <v>34440</v>
      </c>
      <c r="E49" s="248" t="str">
        <f>VLOOKUP(H49,Уч!$C$2:$L$1100,4,FALSE)</f>
        <v>кмс</v>
      </c>
      <c r="F49" s="249" t="str">
        <f>VLOOKUP(H49,Уч!$C$2:$L$1100,5,FALSE)</f>
        <v>Москва</v>
      </c>
      <c r="G49" s="250" t="str">
        <f>VLOOKUP(H49,Уч!$C$2:$L$1100,6,FALSE)</f>
        <v>СДЮШОР ЦСКА</v>
      </c>
      <c r="H49" s="140">
        <v>74</v>
      </c>
      <c r="I49" s="288">
        <f>VLOOKUP(H49,Уч!$C$2:$L$1100,8,FALSE)</f>
        <v>0</v>
      </c>
      <c r="J49" s="251" t="s">
        <v>689</v>
      </c>
      <c r="K49" s="287"/>
      <c r="L49" s="316" t="e">
        <f t="shared" si="1"/>
        <v>#N/A</v>
      </c>
      <c r="M49" s="309"/>
      <c r="N49" s="260" t="str">
        <f>VLOOKUP(H49,Уч!$C$2:$L$1100,9,FALSE)</f>
        <v>Полоницкий А.Е.,Вдовин М.В.</v>
      </c>
      <c r="O49" s="254"/>
      <c r="P49" s="51"/>
    </row>
    <row r="50" spans="1:19" ht="15.75" x14ac:dyDescent="0.25">
      <c r="A50" s="41">
        <f ca="1">RAND()</f>
        <v>0.55835688427504493</v>
      </c>
      <c r="B50" s="93"/>
      <c r="C50" s="246" t="str">
        <f>VLOOKUP(H50,Уч!$C$2:$L$1100,2,FALSE)</f>
        <v>Черкасов Михаил</v>
      </c>
      <c r="D50" s="247">
        <f>VLOOKUP(H50,Уч!$C$2:$L$1100,3,FALSE)</f>
        <v>34663</v>
      </c>
      <c r="E50" s="248" t="str">
        <f>VLOOKUP(H50,Уч!$C$2:$L$1100,4,FALSE)</f>
        <v>кмс</v>
      </c>
      <c r="F50" s="249" t="str">
        <f>VLOOKUP(H50,Уч!$C$2:$L$1100,5,FALSE)</f>
        <v>Москва</v>
      </c>
      <c r="G50" s="250" t="str">
        <f>VLOOKUP(H50,Уч!$C$2:$L$1100,6,FALSE)</f>
        <v>СДЮШОР ЦСКА</v>
      </c>
      <c r="H50" s="140">
        <v>112</v>
      </c>
      <c r="I50" s="288">
        <f>VLOOKUP(H50,Уч!$C$2:$L$1100,8,FALSE)</f>
        <v>0</v>
      </c>
      <c r="J50" s="251" t="s">
        <v>689</v>
      </c>
      <c r="K50" s="287"/>
      <c r="L50" s="316" t="e">
        <f t="shared" si="1"/>
        <v>#N/A</v>
      </c>
      <c r="M50" s="309"/>
      <c r="N50" s="260" t="str">
        <f>VLOOKUP(H50,Уч!$C$2:$L$1100,9,FALSE)</f>
        <v>Полоницкий А.Е.,Вдовин М.В.</v>
      </c>
      <c r="O50" s="253"/>
      <c r="P50" s="129"/>
      <c r="Q50" s="39" t="s">
        <v>67</v>
      </c>
      <c r="R50" s="39">
        <v>9.5500000000000007</v>
      </c>
      <c r="S50" s="39" t="s">
        <v>35</v>
      </c>
    </row>
    <row r="51" spans="1:19" ht="15.75" x14ac:dyDescent="0.25">
      <c r="A51" s="41"/>
      <c r="B51" s="93"/>
      <c r="C51" s="246" t="str">
        <f>VLOOKUP(H51,Уч!$C$2:$L$1100,2,FALSE)</f>
        <v>Красносельский Валерий</v>
      </c>
      <c r="D51" s="247">
        <f>VLOOKUP(H51,Уч!$C$2:$L$1100,3,FALSE)</f>
        <v>35710</v>
      </c>
      <c r="E51" s="248" t="str">
        <f>VLOOKUP(H51,Уч!$C$2:$L$1100,4,FALSE)</f>
        <v>1</v>
      </c>
      <c r="F51" s="249" t="str">
        <f>VLOOKUP(H51,Уч!$C$2:$L$1100,5,FALSE)</f>
        <v>Москва</v>
      </c>
      <c r="G51" s="250" t="str">
        <f>VLOOKUP(H51,Уч!$C$2:$L$1100,6,FALSE)</f>
        <v>Юность Москвы</v>
      </c>
      <c r="H51" s="140">
        <v>91</v>
      </c>
      <c r="I51" s="288">
        <f>VLOOKUP(H51,Уч!$C$2:$L$1100,8,FALSE)</f>
        <v>0</v>
      </c>
      <c r="J51" s="251" t="s">
        <v>689</v>
      </c>
      <c r="K51" s="287"/>
      <c r="L51" s="316" t="e">
        <f t="shared" si="1"/>
        <v>#N/A</v>
      </c>
      <c r="M51" s="309"/>
      <c r="N51" s="260" t="str">
        <f>VLOOKUP(H51,Уч!$C$2:$L$1100,9,FALSE)</f>
        <v>Соколова.Н.Д</v>
      </c>
      <c r="O51" s="254"/>
      <c r="P51" s="51"/>
    </row>
    <row r="52" spans="1:19" ht="15.75" x14ac:dyDescent="0.25">
      <c r="A52" s="41"/>
      <c r="B52" s="93"/>
      <c r="C52" s="246" t="str">
        <f>VLOOKUP(H52,Уч!$C$2:$L$1100,2,FALSE)</f>
        <v>Адамс Люкман</v>
      </c>
      <c r="D52" s="247">
        <f>VLOOKUP(H52,Уч!$C$2:$L$1100,3,FALSE)</f>
        <v>32410</v>
      </c>
      <c r="E52" s="248" t="str">
        <f>VLOOKUP(H52,Уч!$C$2:$L$1100,4,FALSE)</f>
        <v>мсмк</v>
      </c>
      <c r="F52" s="249" t="str">
        <f>VLOOKUP(H52,Уч!$C$2:$L$1100,5,FALSE)</f>
        <v>Москва</v>
      </c>
      <c r="G52" s="250" t="str">
        <f>VLOOKUP(H52,Уч!$C$2:$L$1100,6,FALSE)</f>
        <v>ЦСП по л/а-
ЦСКА</v>
      </c>
      <c r="H52" s="140">
        <v>73</v>
      </c>
      <c r="I52" s="288">
        <f>VLOOKUP(H52,Уч!$C$2:$L$1100,8,FALSE)</f>
        <v>0</v>
      </c>
      <c r="J52" s="251" t="s">
        <v>689</v>
      </c>
      <c r="K52" s="287"/>
      <c r="L52" s="316" t="e">
        <f t="shared" si="1"/>
        <v>#N/A</v>
      </c>
      <c r="M52" s="309"/>
      <c r="N52" s="260" t="str">
        <f>VLOOKUP(H52,Уч!$C$2:$L$1100,9,FALSE)</f>
        <v>Тер-Аванесов Е.М., Зуенко Ю.В.</v>
      </c>
      <c r="O52" s="254"/>
      <c r="P52" s="51"/>
    </row>
    <row r="53" spans="1:19" ht="15.75" x14ac:dyDescent="0.25">
      <c r="A53" s="41">
        <f ca="1">RAND()</f>
        <v>0.78180759694335655</v>
      </c>
      <c r="B53" s="93"/>
      <c r="C53" s="246" t="str">
        <f>VLOOKUP(H53,Уч!$C$2:$L$1100,2,FALSE)</f>
        <v>Плотник Михаил</v>
      </c>
      <c r="D53" s="247">
        <f>VLOOKUP(H53,Уч!$C$2:$L$1100,3,FALSE)</f>
        <v>34340</v>
      </c>
      <c r="E53" s="248" t="str">
        <f>VLOOKUP(H53,Уч!$C$2:$L$1100,4,FALSE)</f>
        <v>1</v>
      </c>
      <c r="F53" s="249" t="str">
        <f>VLOOKUP(H53,Уч!$C$2:$L$1100,5,FALSE)</f>
        <v>Москва</v>
      </c>
      <c r="G53" s="250" t="str">
        <f>VLOOKUP(H53,Уч!$C$2:$L$1100,6,FALSE)</f>
        <v>ДЮСШ 82</v>
      </c>
      <c r="H53" s="140">
        <v>101</v>
      </c>
      <c r="I53" s="288">
        <f>VLOOKUP(H53,Уч!$C$2:$L$1100,8,FALSE)</f>
        <v>0</v>
      </c>
      <c r="J53" s="251" t="s">
        <v>689</v>
      </c>
      <c r="K53" s="287"/>
      <c r="L53" s="316" t="e">
        <f t="shared" si="1"/>
        <v>#N/A</v>
      </c>
      <c r="M53" s="309"/>
      <c r="N53" s="260" t="str">
        <f>VLOOKUP(H53,Уч!$C$2:$L$1100,9,FALSE)</f>
        <v>Гаврилов Б.П.</v>
      </c>
      <c r="O53" s="253"/>
      <c r="P53" s="129"/>
      <c r="Q53" s="39" t="s">
        <v>67</v>
      </c>
      <c r="R53" s="39">
        <v>9.5500000000000007</v>
      </c>
      <c r="S53" s="39" t="s">
        <v>35</v>
      </c>
    </row>
    <row r="54" spans="1:19" ht="15.75" x14ac:dyDescent="0.25">
      <c r="A54" s="41"/>
      <c r="B54" s="93" t="s">
        <v>673</v>
      </c>
      <c r="C54" s="246" t="str">
        <f>VLOOKUP(H54,Уч!$C$2:$L$1100,2,FALSE)</f>
        <v>Коваленко Даниил</v>
      </c>
      <c r="D54" s="247">
        <f>VLOOKUP(H54,Уч!$C$2:$L$1100,3,FALSE)</f>
        <v>33718</v>
      </c>
      <c r="E54" s="248" t="str">
        <f>VLOOKUP(H54,Уч!$C$2:$L$1100,4,FALSE)</f>
        <v>мс</v>
      </c>
      <c r="F54" s="249" t="str">
        <f>VLOOKUP(H54,Уч!$C$2:$L$1100,5,FALSE)</f>
        <v>Самара</v>
      </c>
      <c r="G54" s="250" t="str">
        <f>VLOOKUP(H54,Уч!$C$2:$L$1100,6,FALSE)</f>
        <v>Сборная РФ</v>
      </c>
      <c r="H54" s="140">
        <v>90</v>
      </c>
      <c r="I54" s="250" t="str">
        <f>VLOOKUP(H54,Уч!$C$2:$L$1100,8,FALSE)</f>
        <v>в/к</v>
      </c>
      <c r="J54" s="251">
        <f t="shared" ref="J54:J59" si="2">O54/100</f>
        <v>6.81</v>
      </c>
      <c r="K54" s="287"/>
      <c r="L54" s="259" t="str">
        <f t="shared" si="1"/>
        <v>мс</v>
      </c>
      <c r="M54" s="309"/>
      <c r="N54" s="260" t="str">
        <f>VLOOKUP(H54,Уч!$C$2:$L$1100,9,FALSE)</f>
        <v>Дмитриев В.М.</v>
      </c>
      <c r="O54" s="254">
        <v>681</v>
      </c>
      <c r="P54" s="51"/>
    </row>
    <row r="55" spans="1:19" ht="15.75" x14ac:dyDescent="0.25">
      <c r="A55" s="41"/>
      <c r="B55" s="93" t="s">
        <v>673</v>
      </c>
      <c r="C55" s="246" t="str">
        <f>VLOOKUP(H55,Уч!$C$2:$L$1100,2,FALSE)</f>
        <v>Шевелев Вячеслав</v>
      </c>
      <c r="D55" s="247">
        <f>VLOOKUP(H55,Уч!$C$2:$L$1100,3,FALSE)</f>
        <v>32639</v>
      </c>
      <c r="E55" s="248" t="str">
        <f>VLOOKUP(H55,Уч!$C$2:$L$1100,4,FALSE)</f>
        <v>мс</v>
      </c>
      <c r="F55" s="249" t="str">
        <f>VLOOKUP(H55,Уч!$C$2:$L$1100,5,FALSE)</f>
        <v>Москва</v>
      </c>
      <c r="G55" s="250" t="str">
        <f>VLOOKUP(H55,Уч!$C$2:$L$1100,6,FALSE)</f>
        <v>Сборная РФ</v>
      </c>
      <c r="H55" s="140">
        <v>113</v>
      </c>
      <c r="I55" s="250" t="str">
        <f>VLOOKUP(H55,Уч!$C$2:$L$1100,8,FALSE)</f>
        <v>в/к</v>
      </c>
      <c r="J55" s="251">
        <f t="shared" si="2"/>
        <v>6.82</v>
      </c>
      <c r="K55" s="287"/>
      <c r="L55" s="259" t="str">
        <f t="shared" si="1"/>
        <v>мс</v>
      </c>
      <c r="M55" s="309"/>
      <c r="N55" s="260" t="str">
        <f>VLOOKUP(H55,Уч!$C$2:$L$1100,9,FALSE)</f>
        <v>Жубряков Г.Н.</v>
      </c>
      <c r="O55" s="254">
        <v>682</v>
      </c>
      <c r="P55" s="51"/>
    </row>
    <row r="56" spans="1:19" ht="15.75" x14ac:dyDescent="0.25">
      <c r="A56" s="41">
        <f ca="1">RAND()</f>
        <v>0.32039051152716758</v>
      </c>
      <c r="B56" s="93" t="s">
        <v>673</v>
      </c>
      <c r="C56" s="246" t="str">
        <f>VLOOKUP(H56,Уч!$C$2:$L$1100,2,FALSE)</f>
        <v>Федин Андрей</v>
      </c>
      <c r="D56" s="247">
        <f>VLOOKUP(H56,Уч!$C$2:$L$1100,3,FALSE)</f>
        <v>31445</v>
      </c>
      <c r="E56" s="248" t="str">
        <f>VLOOKUP(H56,Уч!$C$2:$L$1100,4,FALSE)</f>
        <v>мс</v>
      </c>
      <c r="F56" s="249" t="str">
        <f>VLOOKUP(H56,Уч!$C$2:$L$1100,5,FALSE)</f>
        <v>Карелия</v>
      </c>
      <c r="G56" s="288">
        <f>VLOOKUP(H56,Уч!$C$2:$L$1100,6,FALSE)</f>
        <v>0</v>
      </c>
      <c r="H56" s="192">
        <v>579</v>
      </c>
      <c r="I56" s="288" t="str">
        <f>VLOOKUP(H56,Уч!$C$2:$L$1100,8,FALSE)</f>
        <v>в/к</v>
      </c>
      <c r="J56" s="251">
        <f t="shared" si="2"/>
        <v>6.84</v>
      </c>
      <c r="K56" s="287"/>
      <c r="L56" s="259" t="str">
        <f t="shared" si="1"/>
        <v>мс</v>
      </c>
      <c r="M56" s="309"/>
      <c r="N56" s="260" t="str">
        <f>VLOOKUP(H56,Уч!$C$2:$L$1100,9,FALSE)</f>
        <v>Воробьёв С.А., Фарутин Н.В.</v>
      </c>
      <c r="O56" s="254">
        <v>684</v>
      </c>
      <c r="P56" s="51"/>
    </row>
    <row r="57" spans="1:19" ht="15.75" x14ac:dyDescent="0.25">
      <c r="A57" s="41">
        <f ca="1">RAND()</f>
        <v>0.93724075846058075</v>
      </c>
      <c r="B57" s="93" t="s">
        <v>673</v>
      </c>
      <c r="C57" s="246" t="str">
        <f>VLOOKUP(H57,Уч!$C$2:$L$1100,2,FALSE)</f>
        <v>Штыркин Евгений</v>
      </c>
      <c r="D57" s="247">
        <f>VLOOKUP(H57,Уч!$C$2:$L$1100,3,FALSE)</f>
        <v>33031</v>
      </c>
      <c r="E57" s="248" t="str">
        <f>VLOOKUP(H57,Уч!$C$2:$L$1100,4,FALSE)</f>
        <v>мс</v>
      </c>
      <c r="F57" s="249" t="str">
        <f>VLOOKUP(H57,Уч!$C$2:$L$1100,5,FALSE)</f>
        <v>Ульяновск</v>
      </c>
      <c r="G57" s="250" t="str">
        <f>VLOOKUP(H57,Уч!$C$2:$L$1100,6,FALSE)</f>
        <v>ЦСП по л/а</v>
      </c>
      <c r="H57" s="140">
        <v>115</v>
      </c>
      <c r="I57" s="250" t="str">
        <f>VLOOKUP(H57,Уч!$C$2:$L$1100,8,FALSE)</f>
        <v>в/к</v>
      </c>
      <c r="J57" s="251">
        <f t="shared" si="2"/>
        <v>6.89</v>
      </c>
      <c r="K57" s="287"/>
      <c r="L57" s="259" t="str">
        <f t="shared" si="1"/>
        <v>кмс</v>
      </c>
      <c r="M57" s="309"/>
      <c r="N57" s="260" t="str">
        <f>VLOOKUP(H57,Уч!$C$2:$L$1100,9,FALSE)</f>
        <v>Анисимова Е.А., Лаврентьев В.А.</v>
      </c>
      <c r="O57" s="254">
        <v>689</v>
      </c>
      <c r="P57" s="51"/>
    </row>
    <row r="58" spans="1:19" ht="15.75" x14ac:dyDescent="0.25">
      <c r="A58" s="41"/>
      <c r="B58" s="93" t="s">
        <v>673</v>
      </c>
      <c r="C58" s="246" t="s">
        <v>726</v>
      </c>
      <c r="D58" s="247">
        <v>33287</v>
      </c>
      <c r="E58" s="248" t="s">
        <v>52</v>
      </c>
      <c r="F58" s="249" t="s">
        <v>721</v>
      </c>
      <c r="G58" s="250"/>
      <c r="H58" s="192">
        <v>43</v>
      </c>
      <c r="I58" s="250">
        <f>VLOOKUP(H58,Уч!$C$2:$L$1100,8,FALSE)</f>
        <v>0</v>
      </c>
      <c r="J58" s="251">
        <f t="shared" si="2"/>
        <v>7</v>
      </c>
      <c r="K58" s="252"/>
      <c r="L58" s="259" t="str">
        <f t="shared" si="1"/>
        <v>кмс</v>
      </c>
      <c r="M58" s="309"/>
      <c r="N58" s="260" t="s">
        <v>744</v>
      </c>
      <c r="O58" s="254">
        <v>700</v>
      </c>
      <c r="P58" s="51"/>
    </row>
    <row r="59" spans="1:19" ht="15.75" x14ac:dyDescent="0.25">
      <c r="A59" s="41">
        <f ca="1">RAND()</f>
        <v>0.91988319605925239</v>
      </c>
      <c r="B59" s="93" t="s">
        <v>673</v>
      </c>
      <c r="C59" s="246" t="str">
        <f>VLOOKUP(H59,Уч!$C$2:$L$1100,2,FALSE)</f>
        <v>Журавлев Олег</v>
      </c>
      <c r="D59" s="247">
        <f>VLOOKUP(H59,Уч!$C$2:$L$1100,3,FALSE)</f>
        <v>30088</v>
      </c>
      <c r="E59" s="248" t="str">
        <f>VLOOKUP(H59,Уч!$C$2:$L$1100,4,FALSE)</f>
        <v>мсмк</v>
      </c>
      <c r="F59" s="317">
        <f>VLOOKUP(H59,Уч!$C$2:$L$1100,5,FALSE)</f>
        <v>0</v>
      </c>
      <c r="G59" s="250" t="str">
        <f>VLOOKUP(H59,Уч!$C$2:$L$1100,6,FALSE)</f>
        <v>РОО КСК ЛУЧ</v>
      </c>
      <c r="H59" s="140">
        <v>84</v>
      </c>
      <c r="I59" s="250" t="str">
        <f>VLOOKUP(H59,Уч!$C$2:$L$1100,8,FALSE)</f>
        <v>в/к</v>
      </c>
      <c r="J59" s="251">
        <f t="shared" si="2"/>
        <v>7.09</v>
      </c>
      <c r="K59" s="287"/>
      <c r="L59" s="259">
        <f t="shared" si="1"/>
        <v>1</v>
      </c>
      <c r="M59" s="309"/>
      <c r="N59" s="260" t="str">
        <f>VLOOKUP(H59,Уч!$C$2:$L$1100,9,FALSE)</f>
        <v>Михеева В.В.</v>
      </c>
      <c r="O59" s="254">
        <v>709</v>
      </c>
      <c r="P59" s="51"/>
    </row>
    <row r="60" spans="1:19" s="46" customFormat="1" ht="15.75" x14ac:dyDescent="0.3">
      <c r="D60" s="98"/>
      <c r="O60" s="60"/>
      <c r="P60" s="45"/>
    </row>
    <row r="61" spans="1:19" s="46" customFormat="1" ht="15.75" x14ac:dyDescent="0.3">
      <c r="D61" s="98"/>
      <c r="O61" s="60"/>
      <c r="P61" s="45"/>
    </row>
    <row r="62" spans="1:19" s="46" customFormat="1" ht="15.75" x14ac:dyDescent="0.3">
      <c r="C62" s="46" t="s">
        <v>50</v>
      </c>
      <c r="D62" s="98"/>
      <c r="O62" s="60"/>
      <c r="P62" s="45"/>
    </row>
    <row r="63" spans="1:19" s="46" customFormat="1" ht="15.75" x14ac:dyDescent="0.3">
      <c r="D63" s="98"/>
      <c r="O63" s="60"/>
      <c r="P63" s="45"/>
    </row>
    <row r="64" spans="1:19" s="46" customFormat="1" ht="15.75" x14ac:dyDescent="0.3">
      <c r="C64" s="46" t="s">
        <v>34</v>
      </c>
      <c r="D64" s="98"/>
      <c r="O64" s="60"/>
      <c r="P64" s="45"/>
    </row>
    <row r="65" spans="4:16" s="46" customFormat="1" ht="15.75" x14ac:dyDescent="0.3">
      <c r="D65" s="98"/>
      <c r="O65" s="60"/>
      <c r="P65" s="45"/>
    </row>
    <row r="66" spans="4:16" s="46" customFormat="1" ht="15.75" x14ac:dyDescent="0.3">
      <c r="D66" s="98"/>
      <c r="O66" s="60"/>
      <c r="P66" s="45"/>
    </row>
    <row r="67" spans="4:16" s="46" customFormat="1" ht="15.75" x14ac:dyDescent="0.3">
      <c r="D67" s="98"/>
      <c r="O67" s="60"/>
      <c r="P67" s="45"/>
    </row>
    <row r="68" spans="4:16" s="46" customFormat="1" ht="15.75" x14ac:dyDescent="0.3">
      <c r="D68" s="98"/>
      <c r="O68" s="60"/>
      <c r="P68" s="45"/>
    </row>
    <row r="69" spans="4:16" s="46" customFormat="1" ht="15.75" x14ac:dyDescent="0.3">
      <c r="D69" s="98"/>
      <c r="O69" s="60"/>
      <c r="P69" s="45"/>
    </row>
  </sheetData>
  <sortState ref="A54:S59">
    <sortCondition ref="J54:J59"/>
  </sortState>
  <printOptions horizontalCentered="1"/>
  <pageMargins left="0.39370078740157483" right="0.39370078740157483" top="0.39370078740157483" bottom="0.39370078740157483" header="0.51181102362204722" footer="0.70866141732283472"/>
  <pageSetup paperSize="9" scale="86" orientation="portrait" r:id="rId1"/>
  <headerFooter alignWithMargins="0"/>
  <rowBreaks count="1" manualBreakCount="1">
    <brk id="40" min="1" max="1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111"/>
  <sheetViews>
    <sheetView view="pageBreakPreview" topLeftCell="B1" zoomScaleSheetLayoutView="100" workbookViewId="0">
      <selection activeCell="L19" sqref="L19"/>
    </sheetView>
  </sheetViews>
  <sheetFormatPr defaultRowHeight="12.75" outlineLevelCol="1" x14ac:dyDescent="0.3"/>
  <cols>
    <col min="1" max="1" width="12" style="41" hidden="1" customWidth="1" outlineLevel="1"/>
    <col min="2" max="2" width="6.42578125" style="41" customWidth="1" collapsed="1"/>
    <col min="3" max="3" width="21.42578125" style="41" customWidth="1"/>
    <col min="4" max="4" width="6.42578125" style="383" customWidth="1"/>
    <col min="5" max="5" width="6.140625" style="41" customWidth="1"/>
    <col min="6" max="6" width="8.28515625" style="41" bestFit="1" customWidth="1"/>
    <col min="7" max="7" width="12.28515625" style="41" customWidth="1"/>
    <col min="8" max="8" width="5.5703125" style="41" customWidth="1"/>
    <col min="9" max="9" width="4.140625" style="41" hidden="1" customWidth="1"/>
    <col min="10" max="10" width="16.85546875" style="41" customWidth="1"/>
    <col min="11" max="11" width="6.140625" style="41" hidden="1" customWidth="1"/>
    <col min="12" max="12" width="6.140625" style="41" customWidth="1"/>
    <col min="13" max="13" width="5.42578125" style="41" hidden="1" customWidth="1"/>
    <col min="14" max="14" width="23.85546875" style="41" customWidth="1"/>
    <col min="15" max="15" width="9.140625" style="82" customWidth="1" outlineLevel="1"/>
    <col min="16" max="16" width="9.140625" style="42" customWidth="1" outlineLevel="1"/>
    <col min="17" max="16384" width="9.140625" style="41"/>
  </cols>
  <sheetData>
    <row r="1" spans="1:19" ht="15.75" x14ac:dyDescent="0.3">
      <c r="B1" s="368" t="str">
        <f>Расп!B26</f>
        <v>ЧЕМПИОНАТ г.Москвы по легкой атлетике</v>
      </c>
      <c r="D1" s="369"/>
      <c r="E1" s="42"/>
      <c r="O1" s="384"/>
      <c r="P1" s="385"/>
      <c r="Q1" s="40" t="s">
        <v>51</v>
      </c>
      <c r="R1" s="370">
        <v>6</v>
      </c>
    </row>
    <row r="2" spans="1:19" ht="15.75" x14ac:dyDescent="0.3">
      <c r="B2" s="368" t="str">
        <f>Расп!B27</f>
        <v>Москва, ЛФК ЦСКА 23-24.01.2014г.</v>
      </c>
      <c r="D2" s="369"/>
      <c r="E2" s="42"/>
      <c r="O2" s="384"/>
      <c r="P2" s="385"/>
      <c r="Q2" s="40" t="s">
        <v>52</v>
      </c>
      <c r="R2" s="370">
        <v>20.71</v>
      </c>
      <c r="S2" s="40" t="s">
        <v>51</v>
      </c>
    </row>
    <row r="3" spans="1:19" x14ac:dyDescent="0.3">
      <c r="C3" s="371"/>
      <c r="D3" s="369"/>
      <c r="E3" s="42"/>
      <c r="O3" s="384"/>
      <c r="P3" s="385"/>
      <c r="Q3" s="40" t="s">
        <v>53</v>
      </c>
      <c r="R3" s="370">
        <v>21.35</v>
      </c>
      <c r="S3" s="40" t="s">
        <v>52</v>
      </c>
    </row>
    <row r="4" spans="1:19" ht="15.75" x14ac:dyDescent="0.3">
      <c r="C4" s="368" t="str">
        <f>Расп!B9</f>
        <v>БЕГ 200м</v>
      </c>
      <c r="D4" s="369"/>
      <c r="E4" s="42"/>
      <c r="G4" s="372" t="s">
        <v>10</v>
      </c>
      <c r="H4" s="373">
        <f>Расп!F7</f>
        <v>0</v>
      </c>
      <c r="I4" s="374"/>
      <c r="J4" s="375">
        <f>Расп!A9</f>
        <v>41663</v>
      </c>
      <c r="L4" s="376"/>
      <c r="O4" s="384"/>
      <c r="P4" s="385"/>
      <c r="Q4" s="40">
        <v>1</v>
      </c>
      <c r="R4" s="370">
        <v>22.25</v>
      </c>
      <c r="S4" s="40" t="s">
        <v>53</v>
      </c>
    </row>
    <row r="5" spans="1:19" ht="15.75" x14ac:dyDescent="0.3">
      <c r="C5" s="368" t="str">
        <f>Расп!B29</f>
        <v>МУЖЧИНЫ</v>
      </c>
      <c r="D5" s="369"/>
      <c r="E5" s="42"/>
      <c r="G5" s="372" t="s">
        <v>11</v>
      </c>
      <c r="H5" s="373">
        <f>Расп!G7</f>
        <v>0</v>
      </c>
      <c r="I5" s="374"/>
      <c r="J5" s="377" t="s">
        <v>31</v>
      </c>
      <c r="K5" s="376" t="str">
        <f>Расп!C9</f>
        <v>16.25</v>
      </c>
      <c r="L5" s="378"/>
      <c r="O5" s="80" t="s">
        <v>17</v>
      </c>
      <c r="P5" s="385"/>
      <c r="Q5" s="40">
        <v>2</v>
      </c>
      <c r="R5" s="370">
        <v>23.25</v>
      </c>
      <c r="S5" s="40">
        <v>1</v>
      </c>
    </row>
    <row r="6" spans="1:19" ht="15.75" x14ac:dyDescent="0.3">
      <c r="C6" s="379" t="s">
        <v>9</v>
      </c>
      <c r="D6" s="369"/>
      <c r="E6" s="42"/>
      <c r="G6" s="372" t="s">
        <v>12</v>
      </c>
      <c r="H6" s="373">
        <f>Расп!H7</f>
        <v>0</v>
      </c>
      <c r="I6" s="374"/>
      <c r="J6" s="380"/>
      <c r="O6" s="80" t="s">
        <v>18</v>
      </c>
      <c r="P6" s="385"/>
      <c r="Q6" s="40">
        <v>3</v>
      </c>
      <c r="R6" s="370">
        <v>24.45</v>
      </c>
      <c r="S6" s="40">
        <v>2</v>
      </c>
    </row>
    <row r="7" spans="1:19" ht="15.75" x14ac:dyDescent="0.3">
      <c r="C7" s="381" t="s">
        <v>71</v>
      </c>
      <c r="D7" s="369"/>
      <c r="E7" s="42"/>
      <c r="J7" s="377" t="s">
        <v>32</v>
      </c>
      <c r="K7" s="378">
        <f>Расп!D9</f>
        <v>0</v>
      </c>
      <c r="O7" s="80" t="s">
        <v>19</v>
      </c>
      <c r="P7" s="385"/>
      <c r="Q7" s="40" t="s">
        <v>37</v>
      </c>
      <c r="R7" s="370">
        <v>25.55</v>
      </c>
      <c r="S7" s="40">
        <v>3</v>
      </c>
    </row>
    <row r="8" spans="1:19" s="40" customFormat="1" x14ac:dyDescent="0.3">
      <c r="A8" s="40" t="s">
        <v>33</v>
      </c>
      <c r="B8" s="40" t="s">
        <v>29</v>
      </c>
      <c r="C8" s="40" t="s">
        <v>13</v>
      </c>
      <c r="D8" s="130" t="s">
        <v>0</v>
      </c>
      <c r="E8" s="40" t="s">
        <v>58</v>
      </c>
      <c r="F8" s="40" t="s">
        <v>661</v>
      </c>
      <c r="G8" s="40" t="s">
        <v>7</v>
      </c>
      <c r="H8" s="40" t="s">
        <v>15</v>
      </c>
      <c r="J8" s="40" t="s">
        <v>14</v>
      </c>
      <c r="K8" s="40" t="s">
        <v>72</v>
      </c>
      <c r="L8" s="40" t="s">
        <v>44</v>
      </c>
      <c r="M8" s="40" t="s">
        <v>22</v>
      </c>
      <c r="N8" s="40" t="s">
        <v>46</v>
      </c>
      <c r="O8" s="80" t="s">
        <v>21</v>
      </c>
      <c r="P8" s="80" t="s">
        <v>20</v>
      </c>
      <c r="Q8" s="40" t="s">
        <v>36</v>
      </c>
      <c r="R8" s="370"/>
      <c r="S8" s="40" t="s">
        <v>37</v>
      </c>
    </row>
    <row r="9" spans="1:19" s="40" customFormat="1" ht="16.5" customHeight="1" x14ac:dyDescent="0.3">
      <c r="B9" s="42"/>
      <c r="C9" s="40" t="s">
        <v>16</v>
      </c>
      <c r="D9" s="96"/>
      <c r="E9" s="69"/>
      <c r="F9" s="94"/>
      <c r="G9" s="94"/>
      <c r="H9" s="70"/>
      <c r="I9" s="70"/>
      <c r="K9" s="72"/>
      <c r="L9" s="311"/>
      <c r="N9" s="312"/>
      <c r="O9" s="261"/>
      <c r="P9" s="262"/>
      <c r="Q9" s="40" t="s">
        <v>35</v>
      </c>
      <c r="R9" s="370"/>
      <c r="S9" s="40" t="s">
        <v>36</v>
      </c>
    </row>
    <row r="10" spans="1:19" ht="15.75" x14ac:dyDescent="0.25">
      <c r="B10" s="93">
        <v>1</v>
      </c>
      <c r="C10" s="246" t="str">
        <f>VLOOKUP(H10,Уч!$C$2:$L$1100,2,FALSE)</f>
        <v>Пискунов Дмитрий</v>
      </c>
      <c r="D10" s="247">
        <f>VLOOKUP(H10,Уч!$C$2:$L$1100,3,FALSE)</f>
        <v>33286</v>
      </c>
      <c r="E10" s="248" t="str">
        <f>VLOOKUP(H10,Уч!$C$2:$L$1100,4,FALSE)</f>
        <v>мс</v>
      </c>
      <c r="F10" s="249" t="str">
        <f>VLOOKUP(H10,Уч!$C$2:$L$1100,5,FALSE)</f>
        <v>Москва</v>
      </c>
      <c r="G10" s="250" t="str">
        <f>VLOOKUP(H10,Уч!$C$2:$L$1100,6,FALSE)</f>
        <v>ГБУ ЦСП ЛУЧ</v>
      </c>
      <c r="H10" s="140">
        <v>100</v>
      </c>
      <c r="I10" s="288">
        <f>VLOOKUP(H10,Уч!$C$2:$L$1100,8,FALSE)</f>
        <v>0</v>
      </c>
      <c r="J10" s="251" t="s">
        <v>784</v>
      </c>
      <c r="K10" s="287"/>
      <c r="L10" s="259" t="s">
        <v>53</v>
      </c>
      <c r="M10" s="309"/>
      <c r="N10" s="260" t="str">
        <f>VLOOKUP(H10,Уч!$C$2:$L$1100,9,FALSE)</f>
        <v>Шабанов ГК</v>
      </c>
      <c r="O10" s="261">
        <v>2179</v>
      </c>
      <c r="P10" s="262"/>
    </row>
    <row r="11" spans="1:19" ht="15.75" x14ac:dyDescent="0.25">
      <c r="B11" s="93">
        <v>2</v>
      </c>
      <c r="C11" s="246" t="str">
        <f>VLOOKUP(H11,Уч!$C$2:$L$1100,2,FALSE)</f>
        <v>Смирнов Роман</v>
      </c>
      <c r="D11" s="247">
        <f>VLOOKUP(H11,Уч!$C$2:$L$1100,3,FALSE)</f>
        <v>30927</v>
      </c>
      <c r="E11" s="248" t="str">
        <f>VLOOKUP(H11,Уч!$C$2:$L$1100,4,FALSE)</f>
        <v>мсмк</v>
      </c>
      <c r="F11" s="249" t="str">
        <f>VLOOKUP(H11,Уч!$C$2:$L$1100,5,FALSE)</f>
        <v>Москва-Воронежская</v>
      </c>
      <c r="G11" s="250" t="str">
        <f>VLOOKUP(H11,Уч!$C$2:$L$1100,6,FALSE)</f>
        <v>ГБУ ЦСП ЛУЧ ЦСКА</v>
      </c>
      <c r="H11" s="140">
        <v>104</v>
      </c>
      <c r="I11" s="288">
        <f>VLOOKUP(H11,Уч!$C$2:$L$1100,8,FALSE)</f>
        <v>0</v>
      </c>
      <c r="J11" s="251" t="s">
        <v>783</v>
      </c>
      <c r="K11" s="287"/>
      <c r="L11" s="259" t="s">
        <v>53</v>
      </c>
      <c r="M11" s="309"/>
      <c r="N11" s="260" t="str">
        <f>VLOOKUP(H11,Уч!$C$2:$L$1100,9,FALSE)</f>
        <v>Михеева ВВ, Ортина ОА</v>
      </c>
      <c r="O11" s="261">
        <v>2182</v>
      </c>
      <c r="P11" s="262"/>
    </row>
    <row r="12" spans="1:19" ht="15.75" x14ac:dyDescent="0.25">
      <c r="B12" s="93">
        <v>3</v>
      </c>
      <c r="C12" s="246" t="str">
        <f>VLOOKUP(H12,Уч!$C$2:$L$1100,2,FALSE)</f>
        <v>Бабенко Егор</v>
      </c>
      <c r="D12" s="247">
        <f>VLOOKUP(H12,Уч!$C$2:$L$1100,3,FALSE)</f>
        <v>31729</v>
      </c>
      <c r="E12" s="248" t="str">
        <f>VLOOKUP(H12,Уч!$C$2:$L$1100,4,FALSE)</f>
        <v>мс</v>
      </c>
      <c r="F12" s="249" t="str">
        <f>VLOOKUP(H12,Уч!$C$2:$L$1100,5,FALSE)</f>
        <v>Москва</v>
      </c>
      <c r="G12" s="250" t="str">
        <f>VLOOKUP(H12,Уч!$C$2:$L$1100,6,FALSE)</f>
        <v>МГФСО</v>
      </c>
      <c r="H12" s="140">
        <v>126</v>
      </c>
      <c r="I12" s="288">
        <f>VLOOKUP(H12,Уч!$C$2:$L$1100,8,FALSE)</f>
        <v>0</v>
      </c>
      <c r="J12" s="251" t="s">
        <v>782</v>
      </c>
      <c r="K12" s="287"/>
      <c r="L12" s="259" t="s">
        <v>53</v>
      </c>
      <c r="M12" s="309"/>
      <c r="N12" s="260" t="str">
        <f>VLOOKUP(H12,Уч!$C$2:$L$1100,9,FALSE)</f>
        <v>Чемерисов Н.Ф.</v>
      </c>
      <c r="O12" s="261">
        <v>2190</v>
      </c>
      <c r="P12" s="262"/>
    </row>
    <row r="13" spans="1:19" ht="15.75" x14ac:dyDescent="0.25">
      <c r="B13" s="93">
        <v>4</v>
      </c>
      <c r="C13" s="246" t="str">
        <f>VLOOKUP(H13,Уч!$C$2:$L$1100,2,FALSE)</f>
        <v>Несмашный Денис</v>
      </c>
      <c r="D13" s="247">
        <f>VLOOKUP(H13,Уч!$C$2:$L$1100,3,FALSE)</f>
        <v>33671</v>
      </c>
      <c r="E13" s="248" t="str">
        <f>VLOOKUP(H13,Уч!$C$2:$L$1100,4,FALSE)</f>
        <v>мс</v>
      </c>
      <c r="F13" s="249" t="str">
        <f>VLOOKUP(H13,Уч!$C$2:$L$1100,5,FALSE)</f>
        <v>Москва</v>
      </c>
      <c r="G13" s="250" t="str">
        <f>VLOOKUP(H13,Уч!$C$2:$L$1100,6,FALSE)</f>
        <v>МГФСО</v>
      </c>
      <c r="H13" s="140">
        <v>170</v>
      </c>
      <c r="I13" s="288">
        <f>VLOOKUP(H13,Уч!$C$2:$L$1100,8,FALSE)</f>
        <v>0</v>
      </c>
      <c r="J13" s="251" t="s">
        <v>781</v>
      </c>
      <c r="K13" s="287"/>
      <c r="L13" s="259" t="s">
        <v>53</v>
      </c>
      <c r="M13" s="309"/>
      <c r="N13" s="260" t="str">
        <f>VLOOKUP(H13,Уч!$C$2:$L$1100,9,FALSE)</f>
        <v>Голубенко Ю.И.Герасимчук О.Г.</v>
      </c>
      <c r="O13" s="261">
        <v>2193</v>
      </c>
      <c r="P13" s="262"/>
    </row>
    <row r="14" spans="1:19" ht="15.75" x14ac:dyDescent="0.25">
      <c r="B14" s="93">
        <v>5</v>
      </c>
      <c r="C14" s="246" t="str">
        <f>VLOOKUP(H14,Уч!$C$2:$L$1100,2,FALSE)</f>
        <v>Столов Иван</v>
      </c>
      <c r="D14" s="247">
        <f>VLOOKUP(H14,Уч!$C$2:$L$1100,3,FALSE)</f>
        <v>34334</v>
      </c>
      <c r="E14" s="248" t="str">
        <f>VLOOKUP(H14,Уч!$C$2:$L$1100,4,FALSE)</f>
        <v>кмс</v>
      </c>
      <c r="F14" s="249" t="str">
        <f>VLOOKUP(H14,Уч!$C$2:$L$1100,5,FALSE)</f>
        <v>Москва</v>
      </c>
      <c r="G14" s="250" t="str">
        <f>VLOOKUP(H14,Уч!$C$2:$L$1100,6,FALSE)</f>
        <v>Юность Москвы</v>
      </c>
      <c r="H14" s="140">
        <v>106</v>
      </c>
      <c r="I14" s="288">
        <f>VLOOKUP(H14,Уч!$C$2:$L$1100,8,FALSE)</f>
        <v>0</v>
      </c>
      <c r="J14" s="251" t="s">
        <v>780</v>
      </c>
      <c r="K14" s="252"/>
      <c r="L14" s="259" t="s">
        <v>53</v>
      </c>
      <c r="M14" s="309"/>
      <c r="N14" s="260" t="str">
        <f>VLOOKUP(H14,Уч!$C$2:$L$1100,9,FALSE)</f>
        <v>Будалов С.Н. Столов И.И.</v>
      </c>
      <c r="O14" s="261">
        <v>2195</v>
      </c>
      <c r="P14" s="262"/>
    </row>
    <row r="15" spans="1:19" ht="15.75" x14ac:dyDescent="0.25">
      <c r="B15" s="93">
        <v>6</v>
      </c>
      <c r="C15" s="246" t="str">
        <f>VLOOKUP(H15,Уч!$C$2:$L$1100,2,FALSE)</f>
        <v>Еремин Максим</v>
      </c>
      <c r="D15" s="247">
        <f>VLOOKUP(H15,Уч!$C$2:$L$1100,3,FALSE)</f>
        <v>33682</v>
      </c>
      <c r="E15" s="248" t="str">
        <f>VLOOKUP(H15,Уч!$C$2:$L$1100,4,FALSE)</f>
        <v>мс</v>
      </c>
      <c r="F15" s="249" t="str">
        <f>VLOOKUP(H15,Уч!$C$2:$L$1100,5,FALSE)</f>
        <v>Москва</v>
      </c>
      <c r="G15" s="250" t="str">
        <f>VLOOKUP(H15,Уч!$C$2:$L$1100,6,FALSE)</f>
        <v>МГФСО</v>
      </c>
      <c r="H15" s="140">
        <v>143</v>
      </c>
      <c r="I15" s="288">
        <f>VLOOKUP(H15,Уч!$C$2:$L$1100,8,FALSE)</f>
        <v>0</v>
      </c>
      <c r="J15" s="251">
        <v>22.1</v>
      </c>
      <c r="K15" s="287"/>
      <c r="L15" s="259" t="str">
        <f t="shared" ref="L10:L41" si="0">LOOKUP(J15,$R$1:$R$9,$Q$1:$Q$9)</f>
        <v>кмс</v>
      </c>
      <c r="M15" s="309"/>
      <c r="N15" s="260" t="str">
        <f>VLOOKUP(H15,Уч!$C$2:$L$1100,9,FALSE)</f>
        <v>Голубенко Ю.И.</v>
      </c>
      <c r="O15" s="261">
        <v>2210</v>
      </c>
      <c r="P15" s="262"/>
    </row>
    <row r="16" spans="1:19" ht="15.75" x14ac:dyDescent="0.25">
      <c r="A16" s="41">
        <f ca="1">RAND()</f>
        <v>0.68519490993032828</v>
      </c>
      <c r="B16" s="93">
        <v>7</v>
      </c>
      <c r="C16" s="246" t="str">
        <f>VLOOKUP(H16,Уч!$C$2:$L$1100,2,FALSE)</f>
        <v>Вручинский Павел</v>
      </c>
      <c r="D16" s="247">
        <f>VLOOKUP(H16,Уч!$C$2:$L$1100,3,FALSE)</f>
        <v>33701</v>
      </c>
      <c r="E16" s="248" t="str">
        <f>VLOOKUP(H16,Уч!$C$2:$L$1100,4,FALSE)</f>
        <v>мс</v>
      </c>
      <c r="F16" s="249" t="str">
        <f>VLOOKUP(H16,Уч!$C$2:$L$1100,5,FALSE)</f>
        <v>Москва</v>
      </c>
      <c r="G16" s="250" t="str">
        <f>VLOOKUP(H16,Уч!$C$2:$L$1100,6,FALSE)</f>
        <v>Ю.М.-Знаменские</v>
      </c>
      <c r="H16" s="140">
        <v>77</v>
      </c>
      <c r="I16" s="288">
        <f>VLOOKUP(H16,Уч!$C$2:$L$1100,8,FALSE)</f>
        <v>0</v>
      </c>
      <c r="J16" s="251">
        <v>22.11</v>
      </c>
      <c r="K16" s="287"/>
      <c r="L16" s="259" t="str">
        <f t="shared" si="0"/>
        <v>кмс</v>
      </c>
      <c r="M16" s="309"/>
      <c r="N16" s="260" t="str">
        <f>VLOOKUP(H16,Уч!$C$2:$L$1100,9,FALSE)</f>
        <v>Лиман  В.П.,Логинова Н.С.,Иванов В.М.</v>
      </c>
      <c r="O16" s="261">
        <v>2211</v>
      </c>
      <c r="P16" s="262"/>
    </row>
    <row r="17" spans="1:19" ht="15.75" x14ac:dyDescent="0.25">
      <c r="B17" s="93">
        <v>8</v>
      </c>
      <c r="C17" s="246" t="str">
        <f>VLOOKUP(H17,Уч!$C$2:$L$1100,2,FALSE)</f>
        <v>Шерепа  Дмитрий</v>
      </c>
      <c r="D17" s="247">
        <f>VLOOKUP(H17,Уч!$C$2:$L$1100,3,FALSE)</f>
        <v>33278</v>
      </c>
      <c r="E17" s="248" t="str">
        <f>VLOOKUP(H17,Уч!$C$2:$L$1100,4,FALSE)</f>
        <v>кмс</v>
      </c>
      <c r="F17" s="249" t="str">
        <f>VLOOKUP(H17,Уч!$C$2:$L$1100,5,FALSE)</f>
        <v>Москва</v>
      </c>
      <c r="G17" s="250" t="str">
        <f>VLOOKUP(H17,Уч!$C$2:$L$1100,6,FALSE)</f>
        <v>Ю.М.-Знаменские</v>
      </c>
      <c r="H17" s="140">
        <v>198</v>
      </c>
      <c r="I17" s="288">
        <f>VLOOKUP(H17,Уч!$C$2:$L$1100,8,FALSE)</f>
        <v>0</v>
      </c>
      <c r="J17" s="251">
        <v>22.14</v>
      </c>
      <c r="K17" s="287"/>
      <c r="L17" s="259" t="str">
        <f t="shared" si="0"/>
        <v>кмс</v>
      </c>
      <c r="M17" s="309"/>
      <c r="N17" s="260" t="str">
        <f>VLOOKUP(H17,Уч!$C$2:$L$1100,9,FALSE)</f>
        <v>Лиман  В.П.,Логинова Н.С.</v>
      </c>
      <c r="O17" s="261">
        <v>2214</v>
      </c>
      <c r="P17" s="262"/>
    </row>
    <row r="18" spans="1:19" ht="15.75" x14ac:dyDescent="0.25">
      <c r="A18" s="41">
        <f ca="1">RAND()</f>
        <v>0.45750781405157559</v>
      </c>
      <c r="B18" s="93">
        <v>9</v>
      </c>
      <c r="C18" s="246" t="str">
        <f>VLOOKUP(H18,Уч!$C$2:$L$1100,2,FALSE)</f>
        <v>Евсюков Евгений</v>
      </c>
      <c r="D18" s="247">
        <f>VLOOKUP(H18,Уч!$C$2:$L$1100,3,FALSE)</f>
        <v>32620</v>
      </c>
      <c r="E18" s="248" t="str">
        <f>VLOOKUP(H18,Уч!$C$2:$L$1100,4,FALSE)</f>
        <v>кмс</v>
      </c>
      <c r="F18" s="249" t="str">
        <f>VLOOKUP(H18,Уч!$C$2:$L$1100,5,FALSE)</f>
        <v>Москва</v>
      </c>
      <c r="G18" s="250" t="str">
        <f>VLOOKUP(H18,Уч!$C$2:$L$1100,6,FALSE)</f>
        <v>МГФСО</v>
      </c>
      <c r="H18" s="140">
        <v>142</v>
      </c>
      <c r="I18" s="288">
        <f>VLOOKUP(H18,Уч!$C$2:$L$1100,8,FALSE)</f>
        <v>0</v>
      </c>
      <c r="J18" s="251">
        <v>22.2</v>
      </c>
      <c r="K18" s="287"/>
      <c r="L18" s="259" t="str">
        <f t="shared" si="0"/>
        <v>кмс</v>
      </c>
      <c r="M18" s="309"/>
      <c r="N18" s="260" t="str">
        <f>VLOOKUP(H18,Уч!$C$2:$L$1100,9,FALSE)</f>
        <v>Голубенко Ю.И.Абдуллаев В.Ш.Никитин А.Н.</v>
      </c>
      <c r="O18" s="261">
        <v>2220</v>
      </c>
      <c r="P18" s="262"/>
    </row>
    <row r="19" spans="1:19" s="40" customFormat="1" ht="16.5" customHeight="1" x14ac:dyDescent="0.25">
      <c r="A19" s="41">
        <f ca="1">RAND()</f>
        <v>0.17834732195498604</v>
      </c>
      <c r="B19" s="93">
        <v>10</v>
      </c>
      <c r="C19" s="246" t="str">
        <f>VLOOKUP(H19,Уч!$C$2:$L$1100,2,FALSE)</f>
        <v>Новиков Антон</v>
      </c>
      <c r="D19" s="247">
        <f>VLOOKUP(H19,Уч!$C$2:$L$1100,3,FALSE)</f>
        <v>34569</v>
      </c>
      <c r="E19" s="248" t="str">
        <f>VLOOKUP(H19,Уч!$C$2:$L$1100,4,FALSE)</f>
        <v>кмс</v>
      </c>
      <c r="F19" s="249" t="str">
        <f>VLOOKUP(H19,Уч!$C$2:$L$1100,5,FALSE)</f>
        <v>Москва</v>
      </c>
      <c r="G19" s="250" t="str">
        <f>VLOOKUP(H19,Уч!$C$2:$L$1100,6,FALSE)</f>
        <v>СДЮСШОР 24</v>
      </c>
      <c r="H19" s="140">
        <v>98</v>
      </c>
      <c r="I19" s="288">
        <f>VLOOKUP(H19,Уч!$C$2:$L$1100,8,FALSE)</f>
        <v>0</v>
      </c>
      <c r="J19" s="251">
        <v>22.29</v>
      </c>
      <c r="K19" s="287"/>
      <c r="L19" s="259">
        <f t="shared" si="0"/>
        <v>1</v>
      </c>
      <c r="M19" s="309"/>
      <c r="N19" s="260" t="str">
        <f>VLOOKUP(H19,Уч!$C$2:$L$1100,9,FALSE)</f>
        <v>Ревун Д.Д.</v>
      </c>
      <c r="O19" s="261">
        <v>2229</v>
      </c>
      <c r="P19" s="262"/>
      <c r="Q19" s="41"/>
      <c r="R19" s="41"/>
      <c r="S19" s="41"/>
    </row>
    <row r="20" spans="1:19" s="40" customFormat="1" ht="15.75" x14ac:dyDescent="0.25">
      <c r="A20" s="41"/>
      <c r="B20" s="93">
        <v>11</v>
      </c>
      <c r="C20" s="246" t="str">
        <f>VLOOKUP(H20,Уч!$C$2:$L$1100,2,FALSE)</f>
        <v>Кузнецов Алексей</v>
      </c>
      <c r="D20" s="247">
        <f>VLOOKUP(H20,Уч!$C$2:$L$1100,3,FALSE)</f>
        <v>32249</v>
      </c>
      <c r="E20" s="248" t="str">
        <f>VLOOKUP(H20,Уч!$C$2:$L$1100,4,FALSE)</f>
        <v>мс</v>
      </c>
      <c r="F20" s="249" t="str">
        <f>VLOOKUP(H20,Уч!$C$2:$L$1100,5,FALSE)</f>
        <v>Москва</v>
      </c>
      <c r="G20" s="250" t="str">
        <f>VLOOKUP(H20,Уч!$C$2:$L$1100,6,FALSE)</f>
        <v>МГФСО</v>
      </c>
      <c r="H20" s="140">
        <v>92</v>
      </c>
      <c r="I20" s="288">
        <f>VLOOKUP(H20,Уч!$C$2:$L$1100,8,FALSE)</f>
        <v>0</v>
      </c>
      <c r="J20" s="251">
        <v>22.41</v>
      </c>
      <c r="K20" s="287"/>
      <c r="L20" s="259">
        <f t="shared" si="0"/>
        <v>1</v>
      </c>
      <c r="M20" s="309"/>
      <c r="N20" s="260" t="str">
        <f>VLOOKUP(H20,Уч!$C$2:$L$1100,9,FALSE)</f>
        <v>Афанасьев И.М.</v>
      </c>
      <c r="O20" s="261">
        <v>2241</v>
      </c>
      <c r="P20" s="262"/>
      <c r="Q20" s="41"/>
      <c r="R20" s="41"/>
      <c r="S20" s="41"/>
    </row>
    <row r="21" spans="1:19" ht="15.75" x14ac:dyDescent="0.25">
      <c r="A21" s="41">
        <f ca="1">RAND()</f>
        <v>8.2704499706266144E-2</v>
      </c>
      <c r="B21" s="93">
        <v>12</v>
      </c>
      <c r="C21" s="246" t="str">
        <f>VLOOKUP(H21,Уч!$C$2:$L$1100,2,FALSE)</f>
        <v>Андреев Константин</v>
      </c>
      <c r="D21" s="247">
        <f>VLOOKUP(H21,Уч!$C$2:$L$1100,3,FALSE)</f>
        <v>33095</v>
      </c>
      <c r="E21" s="248" t="str">
        <f>VLOOKUP(H21,Уч!$C$2:$L$1100,4,FALSE)</f>
        <v>мс</v>
      </c>
      <c r="F21" s="249" t="str">
        <f>VLOOKUP(H21,Уч!$C$2:$L$1100,5,FALSE)</f>
        <v>Москва</v>
      </c>
      <c r="G21" s="250" t="str">
        <f>VLOOKUP(H21,Уч!$C$2:$L$1100,6,FALSE)</f>
        <v>Юность Москвы</v>
      </c>
      <c r="H21" s="140">
        <v>123</v>
      </c>
      <c r="I21" s="288">
        <f>VLOOKUP(H21,Уч!$C$2:$L$1100,8,FALSE)</f>
        <v>0</v>
      </c>
      <c r="J21" s="251">
        <v>22.41</v>
      </c>
      <c r="K21" s="252"/>
      <c r="L21" s="259">
        <f t="shared" si="0"/>
        <v>1</v>
      </c>
      <c r="M21" s="309"/>
      <c r="N21" s="260" t="str">
        <f>VLOOKUP(H21,Уч!$C$2:$L$1100,9,FALSE)</f>
        <v>Щеглова И.В. Носов С.В.</v>
      </c>
      <c r="O21" s="261">
        <v>2241</v>
      </c>
      <c r="P21" s="262"/>
    </row>
    <row r="22" spans="1:19" ht="15.75" x14ac:dyDescent="0.25">
      <c r="B22" s="93">
        <v>13</v>
      </c>
      <c r="C22" s="246" t="str">
        <f>VLOOKUP(H22,Уч!$C$2:$L$1100,2,FALSE)</f>
        <v>Другов Роман</v>
      </c>
      <c r="D22" s="247">
        <f>VLOOKUP(H22,Уч!$C$2:$L$1100,3,FALSE)</f>
        <v>31865</v>
      </c>
      <c r="E22" s="248" t="str">
        <f>VLOOKUP(H22,Уч!$C$2:$L$1100,4,FALSE)</f>
        <v>кмс</v>
      </c>
      <c r="F22" s="249" t="str">
        <f>VLOOKUP(H22,Уч!$C$2:$L$1100,5,FALSE)</f>
        <v>Москва</v>
      </c>
      <c r="G22" s="250" t="str">
        <f>VLOOKUP(H22,Уч!$C$2:$L$1100,6,FALSE)</f>
        <v>СДЮШОР ЦСКА</v>
      </c>
      <c r="H22" s="140">
        <v>140</v>
      </c>
      <c r="I22" s="288">
        <f>VLOOKUP(H22,Уч!$C$2:$L$1100,8,FALSE)</f>
        <v>0</v>
      </c>
      <c r="J22" s="251">
        <v>22.42</v>
      </c>
      <c r="K22" s="287"/>
      <c r="L22" s="259">
        <f t="shared" si="0"/>
        <v>1</v>
      </c>
      <c r="M22" s="309"/>
      <c r="N22" s="260" t="str">
        <f>VLOOKUP(H22,Уч!$C$2:$L$1100,9,FALSE)</f>
        <v>Полоницкий А.Е.,Вдовин М.В.</v>
      </c>
      <c r="O22" s="261">
        <v>2242</v>
      </c>
      <c r="P22" s="262"/>
    </row>
    <row r="23" spans="1:19" ht="15.75" x14ac:dyDescent="0.25">
      <c r="B23" s="93">
        <v>14</v>
      </c>
      <c r="C23" s="246" t="str">
        <f>VLOOKUP(H23,Уч!$C$2:$L$1100,2,FALSE)</f>
        <v>Дроздов Дмитрий</v>
      </c>
      <c r="D23" s="247">
        <f>VLOOKUP(H23,Уч!$C$2:$L$1100,3,FALSE)</f>
        <v>34543</v>
      </c>
      <c r="E23" s="248" t="str">
        <f>VLOOKUP(H23,Уч!$C$2:$L$1100,4,FALSE)</f>
        <v>мс</v>
      </c>
      <c r="F23" s="249" t="str">
        <f>VLOOKUP(H23,Уч!$C$2:$L$1100,5,FALSE)</f>
        <v>Москва</v>
      </c>
      <c r="G23" s="250" t="str">
        <f>VLOOKUP(H23,Уч!$C$2:$L$1100,6,FALSE)</f>
        <v>МГФСО</v>
      </c>
      <c r="H23" s="140">
        <v>139</v>
      </c>
      <c r="I23" s="288">
        <f>VLOOKUP(H23,Уч!$C$2:$L$1100,8,FALSE)</f>
        <v>0</v>
      </c>
      <c r="J23" s="251">
        <v>22.43</v>
      </c>
      <c r="K23" s="287"/>
      <c r="L23" s="259">
        <f t="shared" si="0"/>
        <v>1</v>
      </c>
      <c r="M23" s="309"/>
      <c r="N23" s="260" t="str">
        <f>VLOOKUP(H23,Уч!$C$2:$L$1100,9,FALSE)</f>
        <v>Богатырева Т.М.</v>
      </c>
      <c r="O23" s="261">
        <v>2243</v>
      </c>
      <c r="P23" s="262"/>
    </row>
    <row r="24" spans="1:19" ht="15.75" x14ac:dyDescent="0.25">
      <c r="B24" s="93">
        <v>15</v>
      </c>
      <c r="C24" s="246" t="str">
        <f>VLOOKUP(H24,Уч!$C$2:$L$1100,2,FALSE)</f>
        <v>Курчанинов Александр</v>
      </c>
      <c r="D24" s="247">
        <f>VLOOKUP(H24,Уч!$C$2:$L$1100,3,FALSE)</f>
        <v>30944</v>
      </c>
      <c r="E24" s="248" t="str">
        <f>VLOOKUP(H24,Уч!$C$2:$L$1100,4,FALSE)</f>
        <v>кмс</v>
      </c>
      <c r="F24" s="249" t="str">
        <f>VLOOKUP(H24,Уч!$C$2:$L$1100,5,FALSE)</f>
        <v>Москва</v>
      </c>
      <c r="G24" s="250" t="str">
        <f>VLOOKUP(H24,Уч!$C$2:$L$1100,6,FALSE)</f>
        <v>СДЮШОР ЦСКА</v>
      </c>
      <c r="H24" s="140">
        <v>159</v>
      </c>
      <c r="I24" s="288">
        <f>VLOOKUP(H24,Уч!$C$2:$L$1100,8,FALSE)</f>
        <v>0</v>
      </c>
      <c r="J24" s="251">
        <v>22.46</v>
      </c>
      <c r="K24" s="287"/>
      <c r="L24" s="259">
        <f t="shared" si="0"/>
        <v>1</v>
      </c>
      <c r="M24" s="309"/>
      <c r="N24" s="260" t="str">
        <f>VLOOKUP(H24,Уч!$C$2:$L$1100,9,FALSE)</f>
        <v>Филатовы М.И., Е.А.</v>
      </c>
      <c r="O24" s="261">
        <v>2246</v>
      </c>
      <c r="P24" s="262"/>
    </row>
    <row r="25" spans="1:19" ht="15.75" x14ac:dyDescent="0.25">
      <c r="A25" s="41">
        <f ca="1">RAND()</f>
        <v>0.23802968717144879</v>
      </c>
      <c r="B25" s="93">
        <v>16</v>
      </c>
      <c r="C25" s="246" t="str">
        <f>VLOOKUP(H25,Уч!$C$2:$L$1100,2,FALSE)</f>
        <v>Слободанюк Илья</v>
      </c>
      <c r="D25" s="247">
        <f>VLOOKUP(H25,Уч!$C$2:$L$1100,3,FALSE)</f>
        <v>33838</v>
      </c>
      <c r="E25" s="248" t="str">
        <f>VLOOKUP(H25,Уч!$C$2:$L$1100,4,FALSE)</f>
        <v>кмс</v>
      </c>
      <c r="F25" s="249" t="str">
        <f>VLOOKUP(H25,Уч!$C$2:$L$1100,5,FALSE)</f>
        <v>Москва</v>
      </c>
      <c r="G25" s="250" t="str">
        <f>VLOOKUP(H25,Уч!$C$2:$L$1100,6,FALSE)</f>
        <v>МГФСО</v>
      </c>
      <c r="H25" s="140">
        <v>187</v>
      </c>
      <c r="I25" s="288">
        <f>VLOOKUP(H25,Уч!$C$2:$L$1100,8,FALSE)</f>
        <v>0</v>
      </c>
      <c r="J25" s="251">
        <v>22.53</v>
      </c>
      <c r="K25" s="287"/>
      <c r="L25" s="259">
        <f t="shared" si="0"/>
        <v>1</v>
      </c>
      <c r="M25" s="309"/>
      <c r="N25" s="260" t="str">
        <f>VLOOKUP(H25,Уч!$C$2:$L$1100,9,FALSE)</f>
        <v>Богатырева Т.М.</v>
      </c>
      <c r="O25" s="261">
        <v>2253</v>
      </c>
      <c r="P25" s="262"/>
    </row>
    <row r="26" spans="1:19" ht="15.75" x14ac:dyDescent="0.25">
      <c r="A26" s="41">
        <f ca="1">RAND()</f>
        <v>0.36510209510697156</v>
      </c>
      <c r="B26" s="93">
        <v>17</v>
      </c>
      <c r="C26" s="246" t="str">
        <f>VLOOKUP(H26,Уч!$C$2:$L$1100,2,FALSE)</f>
        <v>Агафонов Павел</v>
      </c>
      <c r="D26" s="247">
        <f>VLOOKUP(H26,Уч!$C$2:$L$1100,3,FALSE)</f>
        <v>34939</v>
      </c>
      <c r="E26" s="248" t="str">
        <f>VLOOKUP(H26,Уч!$C$2:$L$1100,4,FALSE)</f>
        <v>мс</v>
      </c>
      <c r="F26" s="249" t="str">
        <f>VLOOKUP(H26,Уч!$C$2:$L$1100,5,FALSE)</f>
        <v>Москва</v>
      </c>
      <c r="G26" s="250" t="str">
        <f>VLOOKUP(H26,Уч!$C$2:$L$1100,6,FALSE)</f>
        <v>Юность Москвы</v>
      </c>
      <c r="H26" s="140">
        <v>121</v>
      </c>
      <c r="I26" s="288">
        <f>VLOOKUP(H26,Уч!$C$2:$L$1100,8,FALSE)</f>
        <v>0</v>
      </c>
      <c r="J26" s="251">
        <v>22.54</v>
      </c>
      <c r="K26" s="287"/>
      <c r="L26" s="259">
        <f t="shared" si="0"/>
        <v>1</v>
      </c>
      <c r="M26" s="309"/>
      <c r="N26" s="260" t="str">
        <f>VLOOKUP(H26,Уч!$C$2:$L$1100,9,FALSE)</f>
        <v>Бурлаков О.П. Кравцова К.О.</v>
      </c>
      <c r="O26" s="261">
        <v>2254</v>
      </c>
      <c r="P26" s="262"/>
    </row>
    <row r="27" spans="1:19" ht="15.75" x14ac:dyDescent="0.25">
      <c r="A27" s="41">
        <f ca="1">RAND()</f>
        <v>0.52374370872231157</v>
      </c>
      <c r="B27" s="93">
        <v>18</v>
      </c>
      <c r="C27" s="246" t="str">
        <f>VLOOKUP(H27,Уч!$C$2:$L$1100,2,FALSE)</f>
        <v>Ожгибесов Илья</v>
      </c>
      <c r="D27" s="247">
        <f>VLOOKUP(H27,Уч!$C$2:$L$1100,3,FALSE)</f>
        <v>33795</v>
      </c>
      <c r="E27" s="248" t="str">
        <f>VLOOKUP(H27,Уч!$C$2:$L$1100,4,FALSE)</f>
        <v>кмс</v>
      </c>
      <c r="F27" s="249" t="str">
        <f>VLOOKUP(H27,Уч!$C$2:$L$1100,5,FALSE)</f>
        <v>Москва</v>
      </c>
      <c r="G27" s="250" t="str">
        <f>VLOOKUP(H27,Уч!$C$2:$L$1100,6,FALSE)</f>
        <v>СДЮСШОР-44</v>
      </c>
      <c r="H27" s="140">
        <v>172</v>
      </c>
      <c r="I27" s="288">
        <f>VLOOKUP(H27,Уч!$C$2:$L$1100,8,FALSE)</f>
        <v>0</v>
      </c>
      <c r="J27" s="251">
        <v>22.6</v>
      </c>
      <c r="K27" s="287"/>
      <c r="L27" s="259">
        <f t="shared" si="0"/>
        <v>1</v>
      </c>
      <c r="M27" s="309"/>
      <c r="N27" s="260" t="str">
        <f>VLOOKUP(H27,Уч!$C$2:$L$1100,9,FALSE)</f>
        <v>Калашникова О.Ю.</v>
      </c>
      <c r="O27" s="261">
        <v>2260</v>
      </c>
      <c r="P27" s="262"/>
    </row>
    <row r="28" spans="1:19" ht="15.75" x14ac:dyDescent="0.25">
      <c r="B28" s="93">
        <v>19</v>
      </c>
      <c r="C28" s="246" t="str">
        <f>VLOOKUP(H28,Уч!$C$2:$L$1100,2,FALSE)</f>
        <v>Виноградов Игорь</v>
      </c>
      <c r="D28" s="247">
        <f>VLOOKUP(H28,Уч!$C$2:$L$1100,3,FALSE)</f>
        <v>33189</v>
      </c>
      <c r="E28" s="248" t="str">
        <f>VLOOKUP(H28,Уч!$C$2:$L$1100,4,FALSE)</f>
        <v>кмс</v>
      </c>
      <c r="F28" s="249" t="str">
        <f>VLOOKUP(H28,Уч!$C$2:$L$1100,5,FALSE)</f>
        <v>Москва</v>
      </c>
      <c r="G28" s="250" t="str">
        <f>VLOOKUP(H28,Уч!$C$2:$L$1100,6,FALSE)</f>
        <v>РОО КСК ЛУЧ</v>
      </c>
      <c r="H28" s="140">
        <v>131</v>
      </c>
      <c r="I28" s="288">
        <f>VLOOKUP(H28,Уч!$C$2:$L$1100,8,FALSE)</f>
        <v>0</v>
      </c>
      <c r="J28" s="251">
        <v>22.64</v>
      </c>
      <c r="K28" s="287"/>
      <c r="L28" s="259">
        <f t="shared" si="0"/>
        <v>1</v>
      </c>
      <c r="M28" s="309"/>
      <c r="N28" s="260" t="str">
        <f>VLOOKUP(H28,Уч!$C$2:$L$1100,9,FALSE)</f>
        <v>Трефилов В.А.</v>
      </c>
      <c r="O28" s="261">
        <v>2264</v>
      </c>
      <c r="P28" s="262"/>
    </row>
    <row r="29" spans="1:19" ht="15.75" x14ac:dyDescent="0.25">
      <c r="B29" s="93">
        <v>20</v>
      </c>
      <c r="C29" s="246" t="str">
        <f>VLOOKUP(H29,Уч!$C$2:$L$1100,2,FALSE)</f>
        <v>Ледовской Виталий</v>
      </c>
      <c r="D29" s="247">
        <f>VLOOKUP(H29,Уч!$C$2:$L$1100,3,FALSE)</f>
        <v>34904</v>
      </c>
      <c r="E29" s="248" t="str">
        <f>VLOOKUP(H29,Уч!$C$2:$L$1100,4,FALSE)</f>
        <v>кмс</v>
      </c>
      <c r="F29" s="249" t="str">
        <f>VLOOKUP(H29,Уч!$C$2:$L$1100,5,FALSE)</f>
        <v>Москва</v>
      </c>
      <c r="G29" s="250" t="str">
        <f>VLOOKUP(H29,Уч!$C$2:$L$1100,6,FALSE)</f>
        <v>РОО КСК ЛУЧ</v>
      </c>
      <c r="H29" s="140">
        <v>162</v>
      </c>
      <c r="I29" s="288">
        <f>VLOOKUP(H29,Уч!$C$2:$L$1100,8,FALSE)</f>
        <v>0</v>
      </c>
      <c r="J29" s="251">
        <v>22.64</v>
      </c>
      <c r="K29" s="287"/>
      <c r="L29" s="259">
        <f t="shared" si="0"/>
        <v>1</v>
      </c>
      <c r="M29" s="309"/>
      <c r="N29" s="260" t="str">
        <f>VLOOKUP(H29,Уч!$C$2:$L$1100,9,FALSE)</f>
        <v>Трефилов В.А.</v>
      </c>
      <c r="O29" s="261">
        <v>2264</v>
      </c>
      <c r="P29" s="262"/>
    </row>
    <row r="30" spans="1:19" ht="15.75" x14ac:dyDescent="0.25">
      <c r="A30" s="41">
        <f ca="1">RAND()</f>
        <v>0.90853478416589128</v>
      </c>
      <c r="B30" s="93">
        <v>21</v>
      </c>
      <c r="C30" s="246" t="str">
        <f>VLOOKUP(H30,Уч!$C$2:$L$1100,2,FALSE)</f>
        <v>Магауянов Азамат</v>
      </c>
      <c r="D30" s="247">
        <f>VLOOKUP(H30,Уч!$C$2:$L$1100,3,FALSE)</f>
        <v>34037</v>
      </c>
      <c r="E30" s="248" t="str">
        <f>VLOOKUP(H30,Уч!$C$2:$L$1100,4,FALSE)</f>
        <v>кмс</v>
      </c>
      <c r="F30" s="249" t="str">
        <f>VLOOKUP(H30,Уч!$C$2:$L$1100,5,FALSE)</f>
        <v>Москва</v>
      </c>
      <c r="G30" s="250" t="str">
        <f>VLOOKUP(H30,Уч!$C$2:$L$1100,6,FALSE)</f>
        <v>РОО КСК ЛУЧ</v>
      </c>
      <c r="H30" s="140">
        <v>165</v>
      </c>
      <c r="I30" s="288">
        <f>VLOOKUP(H30,Уч!$C$2:$L$1100,8,FALSE)</f>
        <v>0</v>
      </c>
      <c r="J30" s="251">
        <v>22.65</v>
      </c>
      <c r="K30" s="287"/>
      <c r="L30" s="259">
        <f t="shared" si="0"/>
        <v>1</v>
      </c>
      <c r="M30" s="309"/>
      <c r="N30" s="260" t="str">
        <f>VLOOKUP(H30,Уч!$C$2:$L$1100,9,FALSE)</f>
        <v>Трефилов В.А.</v>
      </c>
      <c r="O30" s="261">
        <v>2265</v>
      </c>
      <c r="P30" s="262"/>
    </row>
    <row r="31" spans="1:19" ht="15.75" x14ac:dyDescent="0.25">
      <c r="B31" s="93">
        <v>22</v>
      </c>
      <c r="C31" s="246" t="str">
        <f>VLOOKUP(H31,Уч!$C$2:$L$1100,2,FALSE)</f>
        <v>Тягачев Александр</v>
      </c>
      <c r="D31" s="247">
        <f>VLOOKUP(H31,Уч!$C$2:$L$1100,3,FALSE)</f>
        <v>34672</v>
      </c>
      <c r="E31" s="248" t="str">
        <f>VLOOKUP(H31,Уч!$C$2:$L$1100,4,FALSE)</f>
        <v>кмс</v>
      </c>
      <c r="F31" s="249" t="str">
        <f>VLOOKUP(H31,Уч!$C$2:$L$1100,5,FALSE)</f>
        <v>Москва</v>
      </c>
      <c r="G31" s="250" t="str">
        <f>VLOOKUP(H31,Уч!$C$2:$L$1100,6,FALSE)</f>
        <v>Самбо-70 отделение "Черемушки"</v>
      </c>
      <c r="H31" s="140">
        <v>191</v>
      </c>
      <c r="I31" s="288">
        <f>VLOOKUP(H31,Уч!$C$2:$L$1100,8,FALSE)</f>
        <v>0</v>
      </c>
      <c r="J31" s="251">
        <v>22.71</v>
      </c>
      <c r="K31" s="252"/>
      <c r="L31" s="259">
        <f t="shared" si="0"/>
        <v>1</v>
      </c>
      <c r="M31" s="309"/>
      <c r="N31" s="260" t="str">
        <f>VLOOKUP(H31,Уч!$C$2:$L$1100,9,FALSE)</f>
        <v>Гореловы Н.Б.,В.Н.</v>
      </c>
      <c r="O31" s="261">
        <v>2271</v>
      </c>
      <c r="P31" s="262"/>
    </row>
    <row r="32" spans="1:19" ht="15.75" x14ac:dyDescent="0.25">
      <c r="B32" s="93">
        <v>23</v>
      </c>
      <c r="C32" s="246" t="str">
        <f>VLOOKUP(H32,Уч!$C$2:$L$1100,2,FALSE)</f>
        <v>Казачков Никита</v>
      </c>
      <c r="D32" s="247">
        <f>VLOOKUP(H32,Уч!$C$2:$L$1100,3,FALSE)</f>
        <v>34581</v>
      </c>
      <c r="E32" s="248" t="str">
        <f>VLOOKUP(H32,Уч!$C$2:$L$1100,4,FALSE)</f>
        <v>кмс</v>
      </c>
      <c r="F32" s="249" t="str">
        <f>VLOOKUP(H32,Уч!$C$2:$L$1100,5,FALSE)</f>
        <v>Москва</v>
      </c>
      <c r="G32" s="250" t="str">
        <f>VLOOKUP(H32,Уч!$C$2:$L$1100,6,FALSE)</f>
        <v>СДЮШОР ЦСКА</v>
      </c>
      <c r="H32" s="140">
        <v>146</v>
      </c>
      <c r="I32" s="288">
        <f>VLOOKUP(H32,Уч!$C$2:$L$1100,8,FALSE)</f>
        <v>0</v>
      </c>
      <c r="J32" s="251">
        <v>22.72</v>
      </c>
      <c r="K32" s="287"/>
      <c r="L32" s="259">
        <f t="shared" si="0"/>
        <v>1</v>
      </c>
      <c r="M32" s="309"/>
      <c r="N32" s="260" t="str">
        <f>VLOOKUP(H32,Уч!$C$2:$L$1100,9,FALSE)</f>
        <v>Лиман В.П.,Логинова Н.С.</v>
      </c>
      <c r="O32" s="261">
        <v>2272</v>
      </c>
      <c r="P32" s="262"/>
    </row>
    <row r="33" spans="1:19" ht="15.75" x14ac:dyDescent="0.25">
      <c r="B33" s="93">
        <v>24</v>
      </c>
      <c r="C33" s="246" t="str">
        <f>VLOOKUP(H33,Уч!$C$2:$L$1100,2,FALSE)</f>
        <v>Кацай Владислав</v>
      </c>
      <c r="D33" s="247">
        <f>VLOOKUP(H33,Уч!$C$2:$L$1100,3,FALSE)</f>
        <v>35142</v>
      </c>
      <c r="E33" s="248" t="str">
        <f>VLOOKUP(H33,Уч!$C$2:$L$1100,4,FALSE)</f>
        <v>кмс</v>
      </c>
      <c r="F33" s="249" t="str">
        <f>VLOOKUP(H33,Уч!$C$2:$L$1100,5,FALSE)</f>
        <v>Москва</v>
      </c>
      <c r="G33" s="250" t="str">
        <f>VLOOKUP(H33,Уч!$C$2:$L$1100,6,FALSE)</f>
        <v>Юность Москвы</v>
      </c>
      <c r="H33" s="140">
        <v>148</v>
      </c>
      <c r="I33" s="288">
        <f>VLOOKUP(H33,Уч!$C$2:$L$1100,8,FALSE)</f>
        <v>0</v>
      </c>
      <c r="J33" s="251">
        <v>22.74</v>
      </c>
      <c r="K33" s="287"/>
      <c r="L33" s="259">
        <f t="shared" si="0"/>
        <v>1</v>
      </c>
      <c r="M33" s="309"/>
      <c r="N33" s="260" t="str">
        <f>VLOOKUP(H33,Уч!$C$2:$L$1100,9,FALSE)</f>
        <v>Бурлаков О.П. Кравцова К.О.</v>
      </c>
      <c r="O33" s="261">
        <v>2274</v>
      </c>
      <c r="P33" s="262"/>
    </row>
    <row r="34" spans="1:19" s="40" customFormat="1" ht="16.5" customHeight="1" x14ac:dyDescent="0.25">
      <c r="A34" s="41">
        <f ca="1">RAND()</f>
        <v>0.92774785164337525</v>
      </c>
      <c r="B34" s="93">
        <v>25</v>
      </c>
      <c r="C34" s="246" t="str">
        <f>VLOOKUP(H34,Уч!$C$2:$L$1100,2,FALSE)</f>
        <v>Иваненко Владислав</v>
      </c>
      <c r="D34" s="247">
        <f>VLOOKUP(H34,Уч!$C$2:$L$1100,3,FALSE)</f>
        <v>34821</v>
      </c>
      <c r="E34" s="248" t="str">
        <f>VLOOKUP(H34,Уч!$C$2:$L$1100,4,FALSE)</f>
        <v>1</v>
      </c>
      <c r="F34" s="249" t="str">
        <f>VLOOKUP(H34,Уч!$C$2:$L$1100,5,FALSE)</f>
        <v>Москва</v>
      </c>
      <c r="G34" s="250" t="str">
        <f>VLOOKUP(H34,Уч!$C$2:$L$1100,6,FALSE)</f>
        <v>СДЮСШОР-44</v>
      </c>
      <c r="H34" s="140">
        <v>86</v>
      </c>
      <c r="I34" s="288">
        <f>VLOOKUP(H34,Уч!$C$2:$L$1100,8,FALSE)</f>
        <v>0</v>
      </c>
      <c r="J34" s="251">
        <v>22.76</v>
      </c>
      <c r="K34" s="252"/>
      <c r="L34" s="259">
        <f t="shared" si="0"/>
        <v>1</v>
      </c>
      <c r="M34" s="309"/>
      <c r="N34" s="260" t="str">
        <f>VLOOKUP(H34,Уч!$C$2:$L$1100,9,FALSE)</f>
        <v>Ревун Е.Н.,Ревун В.Д.</v>
      </c>
      <c r="O34" s="261">
        <v>2276</v>
      </c>
      <c r="P34" s="262"/>
      <c r="Q34" s="41"/>
      <c r="R34" s="41"/>
      <c r="S34" s="41"/>
    </row>
    <row r="35" spans="1:19" s="40" customFormat="1" ht="15.75" x14ac:dyDescent="0.25">
      <c r="A35" s="41">
        <f ca="1">RAND()</f>
        <v>0.20426442619174734</v>
      </c>
      <c r="B35" s="93">
        <v>26</v>
      </c>
      <c r="C35" s="246" t="str">
        <f>VLOOKUP(H35,Уч!$C$2:$L$1100,2,FALSE)</f>
        <v>Абрамович Виталий</v>
      </c>
      <c r="D35" s="247">
        <f>VLOOKUP(H35,Уч!$C$2:$L$1100,3,FALSE)</f>
        <v>34712</v>
      </c>
      <c r="E35" s="248" t="str">
        <f>VLOOKUP(H35,Уч!$C$2:$L$1100,4,FALSE)</f>
        <v>1</v>
      </c>
      <c r="F35" s="249" t="str">
        <f>VLOOKUP(H35,Уч!$C$2:$L$1100,5,FALSE)</f>
        <v>Москва</v>
      </c>
      <c r="G35" s="250" t="str">
        <f>VLOOKUP(H35,Уч!$C$2:$L$1100,6,FALSE)</f>
        <v>Юность Москвы</v>
      </c>
      <c r="H35" s="140">
        <v>71</v>
      </c>
      <c r="I35" s="288">
        <f>VLOOKUP(H35,Уч!$C$2:$L$1100,8,FALSE)</f>
        <v>0</v>
      </c>
      <c r="J35" s="251">
        <v>22.82</v>
      </c>
      <c r="K35" s="287"/>
      <c r="L35" s="259">
        <f t="shared" si="0"/>
        <v>1</v>
      </c>
      <c r="M35" s="309"/>
      <c r="N35" s="260" t="str">
        <f>VLOOKUP(H35,Уч!$C$2:$L$1100,9,FALSE)</f>
        <v>Литовченко И.Е</v>
      </c>
      <c r="O35" s="261">
        <v>2282</v>
      </c>
      <c r="P35" s="262"/>
      <c r="Q35" s="41"/>
      <c r="R35" s="41"/>
      <c r="S35" s="41"/>
    </row>
    <row r="36" spans="1:19" ht="15.75" x14ac:dyDescent="0.25">
      <c r="B36" s="93">
        <v>27</v>
      </c>
      <c r="C36" s="246" t="str">
        <f>VLOOKUP(H36,Уч!$C$2:$L$1100,2,FALSE)</f>
        <v>Папаиордани Анастас</v>
      </c>
      <c r="D36" s="247">
        <f>VLOOKUP(H36,Уч!$C$2:$L$1100,3,FALSE)</f>
        <v>34719</v>
      </c>
      <c r="E36" s="248" t="str">
        <f>VLOOKUP(H36,Уч!$C$2:$L$1100,4,FALSE)</f>
        <v>кмс</v>
      </c>
      <c r="F36" s="249" t="str">
        <f>VLOOKUP(H36,Уч!$C$2:$L$1100,5,FALSE)</f>
        <v>Москва</v>
      </c>
      <c r="G36" s="250" t="str">
        <f>VLOOKUP(H36,Уч!$C$2:$L$1100,6,FALSE)</f>
        <v>Юность Москвы</v>
      </c>
      <c r="H36" s="140">
        <v>176</v>
      </c>
      <c r="I36" s="288">
        <f>VLOOKUP(H36,Уч!$C$2:$L$1100,8,FALSE)</f>
        <v>0</v>
      </c>
      <c r="J36" s="251">
        <v>22.83</v>
      </c>
      <c r="K36" s="252"/>
      <c r="L36" s="259">
        <f t="shared" si="0"/>
        <v>1</v>
      </c>
      <c r="M36" s="309"/>
      <c r="N36" s="260" t="str">
        <f>VLOOKUP(H36,Уч!$C$2:$L$1100,9,FALSE)</f>
        <v>Литовченко И.Е</v>
      </c>
      <c r="O36" s="261">
        <v>2283</v>
      </c>
      <c r="P36" s="262"/>
    </row>
    <row r="37" spans="1:19" ht="15.75" x14ac:dyDescent="0.25">
      <c r="B37" s="93">
        <v>28</v>
      </c>
      <c r="C37" s="246" t="str">
        <f>VLOOKUP(H37,Уч!$C$2:$L$1100,2,FALSE)</f>
        <v>Логинов Иван</v>
      </c>
      <c r="D37" s="247">
        <f>VLOOKUP(H37,Уч!$C$2:$L$1100,3,FALSE)</f>
        <v>35600</v>
      </c>
      <c r="E37" s="248" t="str">
        <f>VLOOKUP(H37,Уч!$C$2:$L$1100,4,FALSE)</f>
        <v>кмс</v>
      </c>
      <c r="F37" s="249" t="str">
        <f>VLOOKUP(H37,Уч!$C$2:$L$1100,5,FALSE)</f>
        <v>Москва</v>
      </c>
      <c r="G37" s="250" t="str">
        <f>VLOOKUP(H37,Уч!$C$2:$L$1100,6,FALSE)</f>
        <v>Юность Москвы</v>
      </c>
      <c r="H37" s="140">
        <v>163</v>
      </c>
      <c r="I37" s="288">
        <f>VLOOKUP(H37,Уч!$C$2:$L$1100,8,FALSE)</f>
        <v>0</v>
      </c>
      <c r="J37" s="251">
        <v>22.92</v>
      </c>
      <c r="K37" s="287"/>
      <c r="L37" s="259">
        <f t="shared" si="0"/>
        <v>1</v>
      </c>
      <c r="M37" s="309"/>
      <c r="N37" s="260" t="str">
        <f>VLOOKUP(H37,Уч!$C$2:$L$1100,9,FALSE)</f>
        <v>Бурлаков О.П. Кравцова К.О.</v>
      </c>
      <c r="O37" s="261">
        <v>2292</v>
      </c>
      <c r="P37" s="262"/>
    </row>
    <row r="38" spans="1:19" ht="15.75" x14ac:dyDescent="0.25">
      <c r="A38" s="41">
        <f t="shared" ref="A38:A43" ca="1" si="1">RAND()</f>
        <v>0.40857030154826546</v>
      </c>
      <c r="B38" s="93">
        <v>29</v>
      </c>
      <c r="C38" s="246" t="str">
        <f>VLOOKUP(H38,Уч!$C$2:$L$1100,2,FALSE)</f>
        <v>Бобырь Михаил</v>
      </c>
      <c r="D38" s="247">
        <f>VLOOKUP(H38,Уч!$C$2:$L$1100,3,FALSE)</f>
        <v>35754</v>
      </c>
      <c r="E38" s="248" t="str">
        <f>VLOOKUP(H38,Уч!$C$2:$L$1100,4,FALSE)</f>
        <v>кмс</v>
      </c>
      <c r="F38" s="249" t="str">
        <f>VLOOKUP(H38,Уч!$C$2:$L$1100,5,FALSE)</f>
        <v>Москва</v>
      </c>
      <c r="G38" s="250" t="str">
        <f>VLOOKUP(H38,Уч!$C$2:$L$1100,6,FALSE)</f>
        <v>МГФСО</v>
      </c>
      <c r="H38" s="140">
        <v>205</v>
      </c>
      <c r="I38" s="288">
        <f>VLOOKUP(H38,Уч!$C$2:$L$1100,8,FALSE)</f>
        <v>0</v>
      </c>
      <c r="J38" s="251">
        <v>22.93</v>
      </c>
      <c r="K38" s="287"/>
      <c r="L38" s="259">
        <f t="shared" si="0"/>
        <v>1</v>
      </c>
      <c r="M38" s="309"/>
      <c r="N38" s="260" t="str">
        <f>VLOOKUP(H38,Уч!$C$2:$L$1100,9,FALSE)</f>
        <v>Голубенко Ю.И.Кудашкина З.К.Беликов Ю.Б.</v>
      </c>
      <c r="O38" s="261">
        <v>2293</v>
      </c>
      <c r="P38" s="262"/>
    </row>
    <row r="39" spans="1:19" ht="15.75" x14ac:dyDescent="0.25">
      <c r="A39" s="41">
        <f t="shared" ca="1" si="1"/>
        <v>0.54709096853733186</v>
      </c>
      <c r="B39" s="93">
        <v>30</v>
      </c>
      <c r="C39" s="246" t="str">
        <f>VLOOKUP(H39,Уч!$C$2:$L$1100,2,FALSE)</f>
        <v>Гапонов Иван</v>
      </c>
      <c r="D39" s="247">
        <f>VLOOKUP(H39,Уч!$C$2:$L$1100,3,FALSE)</f>
        <v>34787</v>
      </c>
      <c r="E39" s="248" t="str">
        <f>VLOOKUP(H39,Уч!$C$2:$L$1100,4,FALSE)</f>
        <v>1</v>
      </c>
      <c r="F39" s="249" t="str">
        <f>VLOOKUP(H39,Уч!$C$2:$L$1100,5,FALSE)</f>
        <v>Москва</v>
      </c>
      <c r="G39" s="250" t="str">
        <f>VLOOKUP(H39,Уч!$C$2:$L$1100,6,FALSE)</f>
        <v>СДЮСШОР 24</v>
      </c>
      <c r="H39" s="140">
        <v>80</v>
      </c>
      <c r="I39" s="288">
        <f>VLOOKUP(H39,Уч!$C$2:$L$1100,8,FALSE)</f>
        <v>0</v>
      </c>
      <c r="J39" s="251">
        <v>23.02</v>
      </c>
      <c r="K39" s="287"/>
      <c r="L39" s="259">
        <f t="shared" si="0"/>
        <v>1</v>
      </c>
      <c r="M39" s="309"/>
      <c r="N39" s="260" t="str">
        <f>VLOOKUP(H39,Уч!$C$2:$L$1100,9,FALSE)</f>
        <v>Ревун Д.Д.</v>
      </c>
      <c r="O39" s="261">
        <v>2302</v>
      </c>
      <c r="P39" s="262"/>
    </row>
    <row r="40" spans="1:19" ht="15.75" x14ac:dyDescent="0.25">
      <c r="A40" s="41">
        <f t="shared" ca="1" si="1"/>
        <v>0.29747815173713632</v>
      </c>
      <c r="B40" s="93">
        <v>31</v>
      </c>
      <c r="C40" s="246" t="str">
        <f>VLOOKUP(H40,Уч!$C$2:$L$1100,2,FALSE)</f>
        <v>Ткаченко Артем</v>
      </c>
      <c r="D40" s="247">
        <f>VLOOKUP(H40,Уч!$C$2:$L$1100,3,FALSE)</f>
        <v>35733</v>
      </c>
      <c r="E40" s="248" t="str">
        <f>VLOOKUP(H40,Уч!$C$2:$L$1100,4,FALSE)</f>
        <v>кмс</v>
      </c>
      <c r="F40" s="249" t="str">
        <f>VLOOKUP(H40,Уч!$C$2:$L$1100,5,FALSE)</f>
        <v>Москва</v>
      </c>
      <c r="G40" s="250" t="str">
        <f>VLOOKUP(H40,Уч!$C$2:$L$1100,6,FALSE)</f>
        <v>СДЮШОР ЦСКА</v>
      </c>
      <c r="H40" s="140">
        <v>67</v>
      </c>
      <c r="I40" s="288">
        <f>VLOOKUP(H40,Уч!$C$2:$L$1100,8,FALSE)</f>
        <v>0</v>
      </c>
      <c r="J40" s="251">
        <v>23.11</v>
      </c>
      <c r="K40" s="287"/>
      <c r="L40" s="259">
        <f t="shared" si="0"/>
        <v>1</v>
      </c>
      <c r="M40" s="309"/>
      <c r="N40" s="260" t="str">
        <f>VLOOKUP(H40,Уч!$C$2:$L$1100,9,FALSE)</f>
        <v>Михеева В.В.,Смирнова Т.В.</v>
      </c>
      <c r="O40" s="261">
        <v>2311</v>
      </c>
      <c r="P40" s="262"/>
      <c r="Q40" s="40"/>
      <c r="R40" s="40"/>
      <c r="S40" s="40"/>
    </row>
    <row r="41" spans="1:19" ht="15.75" x14ac:dyDescent="0.25">
      <c r="A41" s="41">
        <f t="shared" ca="1" si="1"/>
        <v>0.40515600701842414</v>
      </c>
      <c r="B41" s="93">
        <v>32</v>
      </c>
      <c r="C41" s="246" t="str">
        <f>VLOOKUP(H41,Уч!$C$2:$L$1100,2,FALSE)</f>
        <v>Тарасов Аркадий</v>
      </c>
      <c r="D41" s="247">
        <f>VLOOKUP(H41,Уч!$C$2:$L$1100,3,FALSE)</f>
        <v>34841</v>
      </c>
      <c r="E41" s="248" t="str">
        <f>VLOOKUP(H41,Уч!$C$2:$L$1100,4,FALSE)</f>
        <v>кмс</v>
      </c>
      <c r="F41" s="249" t="str">
        <f>VLOOKUP(H41,Уч!$C$2:$L$1100,5,FALSE)</f>
        <v>Москва</v>
      </c>
      <c r="G41" s="250" t="str">
        <f>VLOOKUP(H41,Уч!$C$2:$L$1100,6,FALSE)</f>
        <v>СДЮСШОР 24</v>
      </c>
      <c r="H41" s="140">
        <v>48</v>
      </c>
      <c r="I41" s="288">
        <f>VLOOKUP(H41,Уч!$C$2:$L$1100,8,FALSE)</f>
        <v>0</v>
      </c>
      <c r="J41" s="251">
        <v>23.15</v>
      </c>
      <c r="K41" s="287"/>
      <c r="L41" s="259">
        <f t="shared" si="0"/>
        <v>1</v>
      </c>
      <c r="M41" s="309"/>
      <c r="N41" s="260" t="str">
        <f>VLOOKUP(H41,Уч!$C$2:$L$1100,9,FALSE)</f>
        <v>Терехова Н.В. Коростелёв А.В.</v>
      </c>
      <c r="O41" s="261">
        <v>2315</v>
      </c>
      <c r="P41" s="262"/>
    </row>
    <row r="42" spans="1:19" ht="15.75" x14ac:dyDescent="0.25">
      <c r="A42" s="41">
        <f t="shared" ca="1" si="1"/>
        <v>4.3640193456972454E-2</v>
      </c>
      <c r="B42" s="93">
        <v>33</v>
      </c>
      <c r="C42" s="246" t="str">
        <f>VLOOKUP(H42,Уч!$C$2:$L$1100,2,FALSE)</f>
        <v>Аксенов Егор</v>
      </c>
      <c r="D42" s="247">
        <f>VLOOKUP(H42,Уч!$C$2:$L$1100,3,FALSE)</f>
        <v>31665</v>
      </c>
      <c r="E42" s="248" t="str">
        <f>VLOOKUP(H42,Уч!$C$2:$L$1100,4,FALSE)</f>
        <v>1</v>
      </c>
      <c r="F42" s="249" t="str">
        <f>VLOOKUP(H42,Уч!$C$2:$L$1100,5,FALSE)</f>
        <v>Москва</v>
      </c>
      <c r="G42" s="250" t="str">
        <f>VLOOKUP(H42,Уч!$C$2:$L$1100,6,FALSE)</f>
        <v>МГТУ им. Баумана</v>
      </c>
      <c r="H42" s="140">
        <v>122</v>
      </c>
      <c r="I42" s="288">
        <f>VLOOKUP(H42,Уч!$C$2:$L$1100,8,FALSE)</f>
        <v>0</v>
      </c>
      <c r="J42" s="251">
        <v>23.2</v>
      </c>
      <c r="K42" s="287"/>
      <c r="L42" s="259">
        <f t="shared" ref="L42:L73" si="2">LOOKUP(J42,$R$1:$R$9,$Q$1:$Q$9)</f>
        <v>1</v>
      </c>
      <c r="M42" s="309"/>
      <c r="N42" s="260" t="str">
        <f>VLOOKUP(H42,Уч!$C$2:$L$1100,9,FALSE)</f>
        <v>Толстой Е.В.</v>
      </c>
      <c r="O42" s="261">
        <v>2320</v>
      </c>
      <c r="P42" s="262"/>
    </row>
    <row r="43" spans="1:19" ht="15.75" customHeight="1" x14ac:dyDescent="0.25">
      <c r="A43" s="41">
        <f t="shared" ca="1" si="1"/>
        <v>0.84746629795294404</v>
      </c>
      <c r="B43" s="93">
        <v>34</v>
      </c>
      <c r="C43" s="246" t="str">
        <f>VLOOKUP(H43,Уч!$C$2:$L$1100,2,FALSE)</f>
        <v>Асанов Александр</v>
      </c>
      <c r="D43" s="247">
        <f>VLOOKUP(H43,Уч!$C$2:$L$1100,3,FALSE)</f>
        <v>34788</v>
      </c>
      <c r="E43" s="248" t="str">
        <f>VLOOKUP(H43,Уч!$C$2:$L$1100,4,FALSE)</f>
        <v>кмс</v>
      </c>
      <c r="F43" s="249" t="str">
        <f>VLOOKUP(H43,Уч!$C$2:$L$1100,5,FALSE)</f>
        <v>Москва</v>
      </c>
      <c r="G43" s="250" t="str">
        <f>VLOOKUP(H43,Уч!$C$2:$L$1100,6,FALSE)</f>
        <v>СДЮСШОР 24</v>
      </c>
      <c r="H43" s="140">
        <v>41</v>
      </c>
      <c r="I43" s="288">
        <f>VLOOKUP(H43,Уч!$C$2:$L$1100,8,FALSE)</f>
        <v>0</v>
      </c>
      <c r="J43" s="251">
        <v>23.21</v>
      </c>
      <c r="K43" s="287"/>
      <c r="L43" s="259">
        <f t="shared" si="2"/>
        <v>1</v>
      </c>
      <c r="M43" s="309"/>
      <c r="N43" s="260" t="str">
        <f>VLOOKUP(H43,Уч!$C$2:$L$1100,9,FALSE)</f>
        <v>Черняева А.А.Терехова Н.В. Коростелёс А.В.</v>
      </c>
      <c r="O43" s="261">
        <v>2321</v>
      </c>
      <c r="P43" s="262"/>
    </row>
    <row r="44" spans="1:19" ht="15.75" x14ac:dyDescent="0.25">
      <c r="B44" s="93">
        <v>35</v>
      </c>
      <c r="C44" s="246" t="str">
        <f>VLOOKUP(H44,Уч!$C$2:$L$1100,2,FALSE)</f>
        <v>Байбаков Виктор</v>
      </c>
      <c r="D44" s="247">
        <f>VLOOKUP(H44,Уч!$C$2:$L$1100,3,FALSE)</f>
        <v>35302</v>
      </c>
      <c r="E44" s="248" t="str">
        <f>VLOOKUP(H44,Уч!$C$2:$L$1100,4,FALSE)</f>
        <v>1</v>
      </c>
      <c r="F44" s="249" t="str">
        <f>VLOOKUP(H44,Уч!$C$2:$L$1100,5,FALSE)</f>
        <v>Москва</v>
      </c>
      <c r="G44" s="250" t="str">
        <f>VLOOKUP(H44,Уч!$C$2:$L$1100,6,FALSE)</f>
        <v>Ю.М.-Знаменские</v>
      </c>
      <c r="H44" s="140">
        <v>203</v>
      </c>
      <c r="I44" s="288">
        <f>VLOOKUP(H44,Уч!$C$2:$L$1100,8,FALSE)</f>
        <v>0</v>
      </c>
      <c r="J44" s="251">
        <v>23.38</v>
      </c>
      <c r="K44" s="287"/>
      <c r="L44" s="259">
        <f t="shared" si="2"/>
        <v>2</v>
      </c>
      <c r="M44" s="309"/>
      <c r="N44" s="260" t="str">
        <f>VLOOKUP(H44,Уч!$C$2:$L$1100,9,FALSE)</f>
        <v>Дашкин И.Г.</v>
      </c>
      <c r="O44" s="261">
        <v>2338</v>
      </c>
      <c r="P44" s="262"/>
    </row>
    <row r="45" spans="1:19" ht="15.75" customHeight="1" x14ac:dyDescent="0.25">
      <c r="A45" s="41">
        <f t="shared" ref="A45:A53" ca="1" si="3">RAND()</f>
        <v>7.9041783338640426E-2</v>
      </c>
      <c r="B45" s="93">
        <v>36</v>
      </c>
      <c r="C45" s="246" t="str">
        <f>VLOOKUP(H45,Уч!$C$2:$L$1100,2,FALSE)</f>
        <v>Козлов Николай</v>
      </c>
      <c r="D45" s="247">
        <f>VLOOKUP(H45,Уч!$C$2:$L$1100,3,FALSE)</f>
        <v>33942</v>
      </c>
      <c r="E45" s="248" t="str">
        <f>VLOOKUP(H45,Уч!$C$2:$L$1100,4,FALSE)</f>
        <v>кмс</v>
      </c>
      <c r="F45" s="249" t="str">
        <f>VLOOKUP(H45,Уч!$C$2:$L$1100,5,FALSE)</f>
        <v>Москва</v>
      </c>
      <c r="G45" s="250" t="str">
        <f>VLOOKUP(H45,Уч!$C$2:$L$1100,6,FALSE)</f>
        <v>Юность Москвы</v>
      </c>
      <c r="H45" s="192">
        <v>154</v>
      </c>
      <c r="I45" s="288">
        <f>VLOOKUP(H45,Уч!$C$2:$L$1100,8,FALSE)</f>
        <v>0</v>
      </c>
      <c r="J45" s="251">
        <v>23.42</v>
      </c>
      <c r="K45" s="287"/>
      <c r="L45" s="259">
        <f t="shared" si="2"/>
        <v>2</v>
      </c>
      <c r="M45" s="309"/>
      <c r="N45" s="260" t="str">
        <f>VLOOKUP(H45,Уч!$C$2:$L$1100,9,FALSE)</f>
        <v>Бурлаков О.П. Кравцова К.О.</v>
      </c>
      <c r="O45" s="261">
        <v>2342</v>
      </c>
      <c r="P45" s="262"/>
    </row>
    <row r="46" spans="1:19" ht="15.75" x14ac:dyDescent="0.25">
      <c r="A46" s="41">
        <f t="shared" ca="1" si="3"/>
        <v>0.3738404309069947</v>
      </c>
      <c r="B46" s="93">
        <v>37</v>
      </c>
      <c r="C46" s="246" t="str">
        <f>VLOOKUP(H46,Уч!$C$2:$L$1100,2,FALSE)</f>
        <v>Омельченко Владислав</v>
      </c>
      <c r="D46" s="247">
        <f>VLOOKUP(H46,Уч!$C$2:$L$1100,3,FALSE)</f>
        <v>35189</v>
      </c>
      <c r="E46" s="248" t="str">
        <f>VLOOKUP(H46,Уч!$C$2:$L$1100,4,FALSE)</f>
        <v>кмс</v>
      </c>
      <c r="F46" s="249" t="str">
        <f>VLOOKUP(H46,Уч!$C$2:$L$1100,5,FALSE)</f>
        <v>Москва</v>
      </c>
      <c r="G46" s="250" t="str">
        <f>VLOOKUP(H46,Уч!$C$2:$L$1100,6,FALSE)</f>
        <v>МГФСО</v>
      </c>
      <c r="H46" s="140">
        <v>173</v>
      </c>
      <c r="I46" s="288">
        <f>VLOOKUP(H46,Уч!$C$2:$L$1100,8,FALSE)</f>
        <v>0</v>
      </c>
      <c r="J46" s="251">
        <v>23.49</v>
      </c>
      <c r="K46" s="287"/>
      <c r="L46" s="259">
        <f t="shared" si="2"/>
        <v>2</v>
      </c>
      <c r="M46" s="309"/>
      <c r="N46" s="260" t="str">
        <f>VLOOKUP(H46,Уч!$C$2:$L$1100,9,FALSE)</f>
        <v>Голубенко Ю.И.Кудашкина З.К.Беликов Ю.Б.</v>
      </c>
      <c r="O46" s="261">
        <v>2349</v>
      </c>
      <c r="P46" s="262"/>
    </row>
    <row r="47" spans="1:19" ht="15.75" x14ac:dyDescent="0.25">
      <c r="A47" s="41">
        <f t="shared" ca="1" si="3"/>
        <v>0.860096641259678</v>
      </c>
      <c r="B47" s="93">
        <v>38</v>
      </c>
      <c r="C47" s="246" t="str">
        <f>VLOOKUP(H47,Уч!$C$2:$L$1100,2,FALSE)</f>
        <v>Пришлов Анатолий</v>
      </c>
      <c r="D47" s="247">
        <f>VLOOKUP(H47,Уч!$C$2:$L$1100,3,FALSE)</f>
        <v>33948</v>
      </c>
      <c r="E47" s="248" t="str">
        <f>VLOOKUP(H47,Уч!$C$2:$L$1100,4,FALSE)</f>
        <v>кмс</v>
      </c>
      <c r="F47" s="249" t="str">
        <f>VLOOKUP(H47,Уч!$C$2:$L$1100,5,FALSE)</f>
        <v>Москва</v>
      </c>
      <c r="G47" s="250" t="str">
        <f>VLOOKUP(H47,Уч!$C$2:$L$1100,6,FALSE)</f>
        <v>РОО КСК ЛУЧ</v>
      </c>
      <c r="H47" s="140">
        <v>181</v>
      </c>
      <c r="I47" s="288">
        <f>VLOOKUP(H47,Уч!$C$2:$L$1100,8,FALSE)</f>
        <v>0</v>
      </c>
      <c r="J47" s="251">
        <v>23.53</v>
      </c>
      <c r="K47" s="287"/>
      <c r="L47" s="259">
        <f t="shared" si="2"/>
        <v>2</v>
      </c>
      <c r="M47" s="309"/>
      <c r="N47" s="260" t="str">
        <f>VLOOKUP(H47,Уч!$C$2:$L$1100,9,FALSE)</f>
        <v>Трефилов В.А.</v>
      </c>
      <c r="O47" s="261">
        <v>2353</v>
      </c>
      <c r="P47" s="262"/>
    </row>
    <row r="48" spans="1:19" ht="15.75" x14ac:dyDescent="0.25">
      <c r="A48" s="41">
        <f t="shared" ca="1" si="3"/>
        <v>0.38177618053368267</v>
      </c>
      <c r="B48" s="93">
        <v>39</v>
      </c>
      <c r="C48" s="246" t="str">
        <f>VLOOKUP(H48,Уч!$C$2:$L$1100,2,FALSE)</f>
        <v>Калашник Иван</v>
      </c>
      <c r="D48" s="247">
        <f>VLOOKUP(H48,Уч!$C$2:$L$1100,3,FALSE)</f>
        <v>35603</v>
      </c>
      <c r="E48" s="248" t="str">
        <f>VLOOKUP(H48,Уч!$C$2:$L$1100,4,FALSE)</f>
        <v>1</v>
      </c>
      <c r="F48" s="249" t="str">
        <f>VLOOKUP(H48,Уч!$C$2:$L$1100,5,FALSE)</f>
        <v>Москва</v>
      </c>
      <c r="G48" s="250" t="str">
        <f>VLOOKUP(H48,Уч!$C$2:$L$1100,6,FALSE)</f>
        <v>СДЮШОР ЦСКА</v>
      </c>
      <c r="H48" s="140">
        <v>88</v>
      </c>
      <c r="I48" s="288">
        <f>VLOOKUP(H48,Уч!$C$2:$L$1100,8,FALSE)</f>
        <v>0</v>
      </c>
      <c r="J48" s="251">
        <v>23.59</v>
      </c>
      <c r="K48" s="287"/>
      <c r="L48" s="259">
        <f t="shared" si="2"/>
        <v>2</v>
      </c>
      <c r="M48" s="309"/>
      <c r="N48" s="260" t="str">
        <f>VLOOKUP(H48,Уч!$C$2:$L$1100,9,FALSE)</f>
        <v>Михеева В.В.,Смирнова Т.В.</v>
      </c>
      <c r="O48" s="261">
        <v>2359</v>
      </c>
      <c r="P48" s="262"/>
      <c r="Q48" s="40"/>
      <c r="R48" s="40">
        <v>56</v>
      </c>
      <c r="S48" s="40" t="s">
        <v>67</v>
      </c>
    </row>
    <row r="49" spans="1:19" ht="15.75" x14ac:dyDescent="0.25">
      <c r="A49" s="41">
        <f t="shared" ca="1" si="3"/>
        <v>0.66971132317643189</v>
      </c>
      <c r="B49" s="93">
        <v>40</v>
      </c>
      <c r="C49" s="246" t="str">
        <f>VLOOKUP(H49,Уч!$C$2:$L$1100,2,FALSE)</f>
        <v>Антонов Матвей</v>
      </c>
      <c r="D49" s="247">
        <f>VLOOKUP(H49,Уч!$C$2:$L$1100,3,FALSE)</f>
        <v>35566</v>
      </c>
      <c r="E49" s="248" t="str">
        <f>VLOOKUP(H49,Уч!$C$2:$L$1100,4,FALSE)</f>
        <v>1</v>
      </c>
      <c r="F49" s="249" t="str">
        <f>VLOOKUP(H49,Уч!$C$2:$L$1100,5,FALSE)</f>
        <v>Москва</v>
      </c>
      <c r="G49" s="250" t="str">
        <f>VLOOKUP(H49,Уч!$C$2:$L$1100,6,FALSE)</f>
        <v>Ю.М.-Знаменские</v>
      </c>
      <c r="H49" s="140">
        <v>75</v>
      </c>
      <c r="I49" s="288">
        <f>VLOOKUP(H49,Уч!$C$2:$L$1100,8,FALSE)</f>
        <v>0</v>
      </c>
      <c r="J49" s="251">
        <v>23.62</v>
      </c>
      <c r="K49" s="287"/>
      <c r="L49" s="259">
        <f t="shared" si="2"/>
        <v>2</v>
      </c>
      <c r="M49" s="309"/>
      <c r="N49" s="260" t="str">
        <f>VLOOKUP(H49,Уч!$C$2:$L$1100,9,FALSE)</f>
        <v>Васяткины В.П., А.В.,Курбатов П..П.</v>
      </c>
      <c r="O49" s="386">
        <v>2362</v>
      </c>
      <c r="P49" s="387"/>
    </row>
    <row r="50" spans="1:19" ht="15.75" x14ac:dyDescent="0.25">
      <c r="A50" s="41">
        <f t="shared" ca="1" si="3"/>
        <v>0.11922177523325228</v>
      </c>
      <c r="B50" s="93">
        <v>41</v>
      </c>
      <c r="C50" s="246" t="str">
        <f>VLOOKUP(H50,Уч!$C$2:$L$1100,2,FALSE)</f>
        <v>Ибрагимов Камран</v>
      </c>
      <c r="D50" s="247">
        <f>VLOOKUP(H50,Уч!$C$2:$L$1100,3,FALSE)</f>
        <v>34768</v>
      </c>
      <c r="E50" s="248" t="str">
        <f>VLOOKUP(H50,Уч!$C$2:$L$1100,4,FALSE)</f>
        <v>1</v>
      </c>
      <c r="F50" s="249" t="str">
        <f>VLOOKUP(H50,Уч!$C$2:$L$1100,5,FALSE)</f>
        <v>Москва</v>
      </c>
      <c r="G50" s="250" t="str">
        <f>VLOOKUP(H50,Уч!$C$2:$L$1100,6,FALSE)</f>
        <v>Ю.М.-Знаменские</v>
      </c>
      <c r="H50" s="140">
        <v>145</v>
      </c>
      <c r="I50" s="288">
        <f>VLOOKUP(H50,Уч!$C$2:$L$1100,8,FALSE)</f>
        <v>0</v>
      </c>
      <c r="J50" s="251">
        <v>23.64</v>
      </c>
      <c r="K50" s="287"/>
      <c r="L50" s="259">
        <f t="shared" si="2"/>
        <v>2</v>
      </c>
      <c r="M50" s="309"/>
      <c r="N50" s="260" t="str">
        <f>VLOOKUP(H50,Уч!$C$2:$L$1100,9,FALSE)</f>
        <v>Трефилов В.А.</v>
      </c>
      <c r="O50" s="261">
        <v>2364</v>
      </c>
      <c r="P50" s="262"/>
    </row>
    <row r="51" spans="1:19" ht="15.75" x14ac:dyDescent="0.25">
      <c r="A51" s="41">
        <f t="shared" ca="1" si="3"/>
        <v>0.76862678664684925</v>
      </c>
      <c r="B51" s="93">
        <v>42</v>
      </c>
      <c r="C51" s="246" t="str">
        <f>VLOOKUP(H51,Уч!$C$2:$L$1100,2,FALSE)</f>
        <v>Мищук Александр</v>
      </c>
      <c r="D51" s="247">
        <f>VLOOKUP(H51,Уч!$C$2:$L$1100,3,FALSE)</f>
        <v>34954</v>
      </c>
      <c r="E51" s="248" t="str">
        <f>VLOOKUP(H51,Уч!$C$2:$L$1100,4,FALSE)</f>
        <v>1</v>
      </c>
      <c r="F51" s="249" t="str">
        <f>VLOOKUP(H51,Уч!$C$2:$L$1100,5,FALSE)</f>
        <v>Москва</v>
      </c>
      <c r="G51" s="250" t="str">
        <f>VLOOKUP(H51,Уч!$C$2:$L$1100,6,FALSE)</f>
        <v>СДЮСШОР 24</v>
      </c>
      <c r="H51" s="140">
        <v>58</v>
      </c>
      <c r="I51" s="288">
        <f>VLOOKUP(H51,Уч!$C$2:$L$1100,8,FALSE)</f>
        <v>0</v>
      </c>
      <c r="J51" s="251">
        <v>23.66</v>
      </c>
      <c r="K51" s="287"/>
      <c r="L51" s="259">
        <f t="shared" si="2"/>
        <v>2</v>
      </c>
      <c r="M51" s="309"/>
      <c r="N51" s="260" t="str">
        <f>VLOOKUP(H51,Уч!$C$2:$L$1100,9,FALSE)</f>
        <v>Ревун Д.Д.</v>
      </c>
      <c r="O51" s="386">
        <v>2366</v>
      </c>
      <c r="P51" s="387"/>
    </row>
    <row r="52" spans="1:19" ht="15.75" x14ac:dyDescent="0.25">
      <c r="A52" s="41">
        <f t="shared" ca="1" si="3"/>
        <v>0.36032210689343702</v>
      </c>
      <c r="B52" s="93">
        <v>43</v>
      </c>
      <c r="C52" s="246" t="str">
        <f>VLOOKUP(H52,Уч!$C$2:$L$1100,2,FALSE)</f>
        <v>Степанов Дмитрий</v>
      </c>
      <c r="D52" s="247">
        <f>VLOOKUP(H52,Уч!$C$2:$L$1100,3,FALSE)</f>
        <v>34413</v>
      </c>
      <c r="E52" s="248" t="str">
        <f>VLOOKUP(H52,Уч!$C$2:$L$1100,4,FALSE)</f>
        <v>1</v>
      </c>
      <c r="F52" s="249" t="str">
        <f>VLOOKUP(H52,Уч!$C$2:$L$1100,5,FALSE)</f>
        <v>Москва</v>
      </c>
      <c r="G52" s="250" t="str">
        <f>VLOOKUP(H52,Уч!$C$2:$L$1100,6,FALSE)</f>
        <v>СДЮШОР ЦСКА</v>
      </c>
      <c r="H52" s="140">
        <v>188</v>
      </c>
      <c r="I52" s="288">
        <f>VLOOKUP(H52,Уч!$C$2:$L$1100,8,FALSE)</f>
        <v>0</v>
      </c>
      <c r="J52" s="251">
        <v>23.74</v>
      </c>
      <c r="K52" s="287"/>
      <c r="L52" s="259">
        <f t="shared" si="2"/>
        <v>2</v>
      </c>
      <c r="M52" s="309"/>
      <c r="N52" s="260" t="str">
        <f>VLOOKUP(H52,Уч!$C$2:$L$1100,9,FALSE)</f>
        <v>Филатовы М.И., Е.А.</v>
      </c>
      <c r="O52" s="261">
        <v>2374</v>
      </c>
      <c r="P52" s="262"/>
    </row>
    <row r="53" spans="1:19" ht="15.75" x14ac:dyDescent="0.25">
      <c r="A53" s="41">
        <f t="shared" ca="1" si="3"/>
        <v>0.23075471436791384</v>
      </c>
      <c r="B53" s="93">
        <v>44</v>
      </c>
      <c r="C53" s="246" t="str">
        <f>VLOOKUP(H53,Уч!$C$2:$L$1100,2,FALSE)</f>
        <v>Тихонов Александр</v>
      </c>
      <c r="D53" s="247">
        <f>VLOOKUP(H53,Уч!$C$2:$L$1100,3,FALSE)</f>
        <v>33312</v>
      </c>
      <c r="E53" s="248" t="str">
        <f>VLOOKUP(H53,Уч!$C$2:$L$1100,4,FALSE)</f>
        <v>кмс</v>
      </c>
      <c r="F53" s="249" t="str">
        <f>VLOOKUP(H53,Уч!$C$2:$L$1100,5,FALSE)</f>
        <v>Москва</v>
      </c>
      <c r="G53" s="250" t="str">
        <f>VLOOKUP(H53,Уч!$C$2:$L$1100,6,FALSE)</f>
        <v>РОО КСК ЛУЧ</v>
      </c>
      <c r="H53" s="140">
        <v>109</v>
      </c>
      <c r="I53" s="288">
        <f>VLOOKUP(H53,Уч!$C$2:$L$1100,8,FALSE)</f>
        <v>0</v>
      </c>
      <c r="J53" s="251">
        <v>23.75</v>
      </c>
      <c r="K53" s="287"/>
      <c r="L53" s="259">
        <f t="shared" si="2"/>
        <v>2</v>
      </c>
      <c r="M53" s="309"/>
      <c r="N53" s="260" t="str">
        <f>VLOOKUP(H53,Уч!$C$2:$L$1100,9,FALSE)</f>
        <v>Федорива Л.В.</v>
      </c>
      <c r="O53" s="261">
        <v>2375</v>
      </c>
      <c r="P53" s="262"/>
    </row>
    <row r="54" spans="1:19" ht="15.75" x14ac:dyDescent="0.25">
      <c r="B54" s="93">
        <v>45</v>
      </c>
      <c r="C54" s="246" t="str">
        <f>VLOOKUP(H54,Уч!$C$2:$L$1100,2,FALSE)</f>
        <v>Стойкович Неманя</v>
      </c>
      <c r="D54" s="247">
        <f>VLOOKUP(H54,Уч!$C$2:$L$1100,3,FALSE)</f>
        <v>34921</v>
      </c>
      <c r="E54" s="248">
        <f>VLOOKUP(H54,Уч!$C$2:$L$1100,4,FALSE)</f>
        <v>1</v>
      </c>
      <c r="F54" s="249" t="str">
        <f>VLOOKUP(H54,Уч!$C$2:$L$1100,5,FALSE)</f>
        <v>Москва</v>
      </c>
      <c r="G54" s="250" t="str">
        <f>VLOOKUP(H54,Уч!$C$2:$L$1100,6,FALSE)</f>
        <v>СДЮСШОР-44</v>
      </c>
      <c r="H54" s="140">
        <v>105</v>
      </c>
      <c r="I54" s="288">
        <f>VLOOKUP(H54,Уч!$C$2:$L$1100,8,FALSE)</f>
        <v>0</v>
      </c>
      <c r="J54" s="251">
        <v>23.76</v>
      </c>
      <c r="K54" s="287"/>
      <c r="L54" s="259">
        <f t="shared" si="2"/>
        <v>2</v>
      </c>
      <c r="M54" s="309"/>
      <c r="N54" s="260" t="str">
        <f>VLOOKUP(H54,Уч!$C$2:$L$1100,9,FALSE)</f>
        <v>Ревун Е.Н.,Ревун В.Д.</v>
      </c>
      <c r="O54" s="261">
        <v>2376</v>
      </c>
      <c r="P54" s="262"/>
    </row>
    <row r="55" spans="1:19" ht="15.75" x14ac:dyDescent="0.25">
      <c r="A55" s="41">
        <f t="shared" ref="A55:A62" ca="1" si="4">RAND()</f>
        <v>0.70611829047866459</v>
      </c>
      <c r="B55" s="93">
        <v>46</v>
      </c>
      <c r="C55" s="246" t="str">
        <f>VLOOKUP(H55,Уч!$C$2:$L$1100,2,FALSE)</f>
        <v>Прокошин Алексей</v>
      </c>
      <c r="D55" s="247">
        <f>VLOOKUP(H55,Уч!$C$2:$L$1100,3,FALSE)</f>
        <v>35069</v>
      </c>
      <c r="E55" s="248" t="str">
        <f>VLOOKUP(H55,Уч!$C$2:$L$1100,4,FALSE)</f>
        <v>1</v>
      </c>
      <c r="F55" s="249" t="str">
        <f>VLOOKUP(H55,Уч!$C$2:$L$1100,5,FALSE)</f>
        <v>Москва</v>
      </c>
      <c r="G55" s="250" t="str">
        <f>VLOOKUP(H55,Уч!$C$2:$L$1100,6,FALSE)</f>
        <v>МГФСО</v>
      </c>
      <c r="H55" s="140">
        <v>182</v>
      </c>
      <c r="I55" s="288">
        <f>VLOOKUP(H55,Уч!$C$2:$L$1100,8,FALSE)</f>
        <v>0</v>
      </c>
      <c r="J55" s="251">
        <v>23.79</v>
      </c>
      <c r="K55" s="287"/>
      <c r="L55" s="259">
        <f t="shared" si="2"/>
        <v>2</v>
      </c>
      <c r="M55" s="309"/>
      <c r="N55" s="260" t="str">
        <f>VLOOKUP(H55,Уч!$C$2:$L$1100,9,FALSE)</f>
        <v>Афанасьев И.М.</v>
      </c>
      <c r="O55" s="261">
        <v>2379</v>
      </c>
      <c r="P55" s="262"/>
      <c r="Q55" s="40"/>
      <c r="R55" s="40"/>
      <c r="S55" s="40"/>
    </row>
    <row r="56" spans="1:19" ht="15.75" x14ac:dyDescent="0.25">
      <c r="A56" s="41">
        <f t="shared" ca="1" si="4"/>
        <v>0.10923676772977264</v>
      </c>
      <c r="B56" s="93">
        <v>47</v>
      </c>
      <c r="C56" s="246" t="str">
        <f>VLOOKUP(H56,Уч!$C$2:$L$1100,2,FALSE)</f>
        <v>Курицын Иван</v>
      </c>
      <c r="D56" s="247">
        <f>VLOOKUP(H56,Уч!$C$2:$L$1100,3,FALSE)</f>
        <v>34519</v>
      </c>
      <c r="E56" s="248" t="str">
        <f>VLOOKUP(H56,Уч!$C$2:$L$1100,4,FALSE)</f>
        <v>кмс</v>
      </c>
      <c r="F56" s="249" t="str">
        <f>VLOOKUP(H56,Уч!$C$2:$L$1100,5,FALSE)</f>
        <v>Москва</v>
      </c>
      <c r="G56" s="250" t="str">
        <f>VLOOKUP(H56,Уч!$C$2:$L$1100,6,FALSE)</f>
        <v>СДЮСШОР 24</v>
      </c>
      <c r="H56" s="140">
        <v>158</v>
      </c>
      <c r="I56" s="288">
        <f>VLOOKUP(H56,Уч!$C$2:$L$1100,8,FALSE)</f>
        <v>0</v>
      </c>
      <c r="J56" s="251">
        <v>23.84</v>
      </c>
      <c r="K56" s="287"/>
      <c r="L56" s="259">
        <f t="shared" si="2"/>
        <v>2</v>
      </c>
      <c r="M56" s="309"/>
      <c r="N56" s="260" t="str">
        <f>VLOOKUP(H56,Уч!$C$2:$L$1100,9,FALSE)</f>
        <v xml:space="preserve">Терехова Н.В. </v>
      </c>
      <c r="O56" s="261">
        <v>2384</v>
      </c>
      <c r="P56" s="262"/>
    </row>
    <row r="57" spans="1:19" ht="15.75" x14ac:dyDescent="0.25">
      <c r="A57" s="41">
        <f t="shared" ca="1" si="4"/>
        <v>0.40681714287314574</v>
      </c>
      <c r="B57" s="93">
        <v>48</v>
      </c>
      <c r="C57" s="246" t="str">
        <f>VLOOKUP(H57,Уч!$C$2:$L$1100,2,FALSE)</f>
        <v>Грибанов Дмитрий</v>
      </c>
      <c r="D57" s="247">
        <f>VLOOKUP(H57,Уч!$C$2:$L$1100,3,FALSE)</f>
        <v>34410</v>
      </c>
      <c r="E57" s="248" t="str">
        <f>VLOOKUP(H57,Уч!$C$2:$L$1100,4,FALSE)</f>
        <v>1</v>
      </c>
      <c r="F57" s="249" t="str">
        <f>VLOOKUP(H57,Уч!$C$2:$L$1100,5,FALSE)</f>
        <v>Москва</v>
      </c>
      <c r="G57" s="250" t="str">
        <f>VLOOKUP(H57,Уч!$C$2:$L$1100,6,FALSE)</f>
        <v>СДЮШОР ЦСКА</v>
      </c>
      <c r="H57" s="140">
        <v>81</v>
      </c>
      <c r="I57" s="288">
        <f>VLOOKUP(H57,Уч!$C$2:$L$1100,8,FALSE)</f>
        <v>0</v>
      </c>
      <c r="J57" s="251">
        <v>23.92</v>
      </c>
      <c r="K57" s="287"/>
      <c r="L57" s="259">
        <f t="shared" si="2"/>
        <v>2</v>
      </c>
      <c r="M57" s="309"/>
      <c r="N57" s="260" t="str">
        <f>VLOOKUP(H57,Уч!$C$2:$L$1100,9,FALSE)</f>
        <v>Оськин С.Ю.</v>
      </c>
      <c r="O57" s="386">
        <v>2392</v>
      </c>
      <c r="P57" s="387"/>
    </row>
    <row r="58" spans="1:19" ht="15.75" x14ac:dyDescent="0.25">
      <c r="A58" s="41">
        <f t="shared" ca="1" si="4"/>
        <v>0.64625758342201822</v>
      </c>
      <c r="B58" s="93">
        <v>49</v>
      </c>
      <c r="C58" s="246" t="str">
        <f>VLOOKUP(H58,Уч!$C$2:$L$1100,2,FALSE)</f>
        <v>Заварзин Владимир</v>
      </c>
      <c r="D58" s="247">
        <f>VLOOKUP(H58,Уч!$C$2:$L$1100,3,FALSE)</f>
        <v>35463</v>
      </c>
      <c r="E58" s="248" t="str">
        <f>VLOOKUP(H58,Уч!$C$2:$L$1100,4,FALSE)</f>
        <v>1</v>
      </c>
      <c r="F58" s="249" t="str">
        <f>VLOOKUP(H58,Уч!$C$2:$L$1100,5,FALSE)</f>
        <v>Москва</v>
      </c>
      <c r="G58" s="250" t="str">
        <f>VLOOKUP(H58,Уч!$C$2:$L$1100,6,FALSE)</f>
        <v>Ю.М.-Знаменские</v>
      </c>
      <c r="H58" s="140">
        <v>229</v>
      </c>
      <c r="I58" s="288">
        <f>VLOOKUP(H58,Уч!$C$2:$L$1100,8,FALSE)</f>
        <v>0</v>
      </c>
      <c r="J58" s="251">
        <v>24.02</v>
      </c>
      <c r="K58" s="287"/>
      <c r="L58" s="259">
        <f t="shared" si="2"/>
        <v>2</v>
      </c>
      <c r="M58" s="309"/>
      <c r="N58" s="260" t="str">
        <f>VLOOKUP(H58,Уч!$C$2:$L$1100,9,FALSE)</f>
        <v>Мосины  И.В., И.Н.</v>
      </c>
      <c r="O58" s="261">
        <v>2402</v>
      </c>
      <c r="P58" s="262"/>
    </row>
    <row r="59" spans="1:19" ht="15.75" x14ac:dyDescent="0.25">
      <c r="A59" s="41">
        <f t="shared" ca="1" si="4"/>
        <v>0.73042135226916582</v>
      </c>
      <c r="B59" s="93">
        <v>50</v>
      </c>
      <c r="C59" s="246" t="str">
        <f>VLOOKUP(H59,Уч!$C$2:$L$1100,2,FALSE)</f>
        <v>Максимов Георгий</v>
      </c>
      <c r="D59" s="247">
        <f>VLOOKUP(H59,Уч!$C$2:$L$1100,3,FALSE)</f>
        <v>35539</v>
      </c>
      <c r="E59" s="248" t="str">
        <f>VLOOKUP(H59,Уч!$C$2:$L$1100,4,FALSE)</f>
        <v>1</v>
      </c>
      <c r="F59" s="249" t="str">
        <f>VLOOKUP(H59,Уч!$C$2:$L$1100,5,FALSE)</f>
        <v>Москва</v>
      </c>
      <c r="G59" s="250" t="str">
        <f>VLOOKUP(H59,Уч!$C$2:$L$1100,6,FALSE)</f>
        <v>Ю.М.-Знаменские</v>
      </c>
      <c r="H59" s="140">
        <v>96</v>
      </c>
      <c r="I59" s="288">
        <f>VLOOKUP(H59,Уч!$C$2:$L$1100,8,FALSE)</f>
        <v>0</v>
      </c>
      <c r="J59" s="251">
        <v>24.02</v>
      </c>
      <c r="K59" s="287"/>
      <c r="L59" s="259">
        <f t="shared" si="2"/>
        <v>2</v>
      </c>
      <c r="M59" s="309"/>
      <c r="N59" s="260" t="str">
        <f>VLOOKUP(H59,Уч!$C$2:$L$1100,9,FALSE)</f>
        <v>Лемеш С.И.,Л.А.</v>
      </c>
      <c r="O59" s="386">
        <v>2402</v>
      </c>
      <c r="P59" s="387"/>
    </row>
    <row r="60" spans="1:19" ht="15.75" x14ac:dyDescent="0.25">
      <c r="A60" s="41">
        <f t="shared" ca="1" si="4"/>
        <v>0.2490378798234707</v>
      </c>
      <c r="B60" s="93">
        <v>51</v>
      </c>
      <c r="C60" s="246" t="str">
        <f>VLOOKUP(H60,Уч!$C$2:$L$1100,2,FALSE)</f>
        <v>Фролов Вадим</v>
      </c>
      <c r="D60" s="247">
        <f>VLOOKUP(H60,Уч!$C$2:$L$1100,3,FALSE)</f>
        <v>34776</v>
      </c>
      <c r="E60" s="248" t="str">
        <f>VLOOKUP(H60,Уч!$C$2:$L$1100,4,FALSE)</f>
        <v>1</v>
      </c>
      <c r="F60" s="249" t="str">
        <f>VLOOKUP(H60,Уч!$C$2:$L$1100,5,FALSE)</f>
        <v>Москва</v>
      </c>
      <c r="G60" s="250" t="str">
        <f>VLOOKUP(H60,Уч!$C$2:$L$1100,6,FALSE)</f>
        <v>ДЮСШ равн.возм.</v>
      </c>
      <c r="H60" s="140">
        <v>193</v>
      </c>
      <c r="I60" s="288">
        <f>VLOOKUP(H60,Уч!$C$2:$L$1100,8,FALSE)</f>
        <v>0</v>
      </c>
      <c r="J60" s="251">
        <v>24.08</v>
      </c>
      <c r="K60" s="252"/>
      <c r="L60" s="259">
        <f t="shared" si="2"/>
        <v>2</v>
      </c>
      <c r="M60" s="309"/>
      <c r="N60" s="260" t="str">
        <f>VLOOKUP(H60,Уч!$C$2:$L$1100,9,FALSE)</f>
        <v>Крошкин Б.Ю</v>
      </c>
      <c r="O60" s="261">
        <v>2408</v>
      </c>
      <c r="P60" s="262"/>
    </row>
    <row r="61" spans="1:19" ht="15.75" x14ac:dyDescent="0.25">
      <c r="A61" s="41">
        <f t="shared" ca="1" si="4"/>
        <v>0.98212240041008669</v>
      </c>
      <c r="B61" s="93">
        <v>52</v>
      </c>
      <c r="C61" s="246" t="str">
        <f>VLOOKUP(H61,Уч!$C$2:$L$1100,2,FALSE)</f>
        <v>Погорелов Георгий</v>
      </c>
      <c r="D61" s="247">
        <f>VLOOKUP(H61,Уч!$C$2:$L$1100,3,FALSE)</f>
        <v>33572</v>
      </c>
      <c r="E61" s="248" t="str">
        <f>VLOOKUP(H61,Уч!$C$2:$L$1100,4,FALSE)</f>
        <v>1</v>
      </c>
      <c r="F61" s="249" t="str">
        <f>VLOOKUP(H61,Уч!$C$2:$L$1100,5,FALSE)</f>
        <v>Москва</v>
      </c>
      <c r="G61" s="250" t="str">
        <f>VLOOKUP(H61,Уч!$C$2:$L$1100,6,FALSE)</f>
        <v>МГУ</v>
      </c>
      <c r="H61" s="192">
        <v>246</v>
      </c>
      <c r="I61" s="288">
        <f>VLOOKUP(H61,Уч!$C$2:$L$1100,8,FALSE)</f>
        <v>0</v>
      </c>
      <c r="J61" s="251">
        <v>24.12</v>
      </c>
      <c r="K61" s="252"/>
      <c r="L61" s="259">
        <f t="shared" si="2"/>
        <v>2</v>
      </c>
      <c r="M61" s="309"/>
      <c r="N61" s="260" t="str">
        <f>VLOOKUP(H61,Уч!$C$2:$L$1100,9,FALSE)</f>
        <v>Паращук В.Н.</v>
      </c>
      <c r="O61" s="261">
        <v>2412</v>
      </c>
      <c r="P61" s="262"/>
    </row>
    <row r="62" spans="1:19" ht="15.75" x14ac:dyDescent="0.25">
      <c r="A62" s="41">
        <f t="shared" ca="1" si="4"/>
        <v>0.6357634031447813</v>
      </c>
      <c r="B62" s="93">
        <v>53</v>
      </c>
      <c r="C62" s="246" t="str">
        <f>VLOOKUP(H62,Уч!$C$2:$L$1100,2,FALSE)</f>
        <v>Биксалеев Ринат</v>
      </c>
      <c r="D62" s="247">
        <f>VLOOKUP(H62,Уч!$C$2:$L$1100,3,FALSE)</f>
        <v>34437</v>
      </c>
      <c r="E62" s="248" t="str">
        <f>VLOOKUP(H62,Уч!$C$2:$L$1100,4,FALSE)</f>
        <v>1</v>
      </c>
      <c r="F62" s="249" t="str">
        <f>VLOOKUP(H62,Уч!$C$2:$L$1100,5,FALSE)</f>
        <v>Москва</v>
      </c>
      <c r="G62" s="250" t="str">
        <f>VLOOKUP(H62,Уч!$C$2:$L$1100,6,FALSE)</f>
        <v>Ю.М.-Знаменские</v>
      </c>
      <c r="H62" s="210">
        <v>204</v>
      </c>
      <c r="I62" s="288">
        <f>VLOOKUP(H62,Уч!$C$2:$L$1100,8,FALSE)</f>
        <v>0</v>
      </c>
      <c r="J62" s="251">
        <v>24.14</v>
      </c>
      <c r="K62" s="287"/>
      <c r="L62" s="259">
        <f t="shared" si="2"/>
        <v>2</v>
      </c>
      <c r="M62" s="309"/>
      <c r="N62" s="260" t="str">
        <f>VLOOKUP(H62,Уч!$C$2:$L$1100,9,FALSE)</f>
        <v>Подъяловская ИБ., Чубенко П.В.</v>
      </c>
      <c r="O62" s="261">
        <v>2414</v>
      </c>
      <c r="P62" s="262"/>
    </row>
    <row r="63" spans="1:19" ht="15.75" x14ac:dyDescent="0.25">
      <c r="B63" s="93">
        <v>54</v>
      </c>
      <c r="C63" s="246" t="str">
        <f>VLOOKUP(H63,Уч!$C$2:$L$1100,2,FALSE)</f>
        <v>Юхади Тимур</v>
      </c>
      <c r="D63" s="247">
        <f>VLOOKUP(H63,Уч!$C$2:$L$1100,3,FALSE)</f>
        <v>33719</v>
      </c>
      <c r="E63" s="248" t="str">
        <f>VLOOKUP(H63,Уч!$C$2:$L$1100,4,FALSE)</f>
        <v>1</v>
      </c>
      <c r="F63" s="249" t="str">
        <f>VLOOKUP(H63,Уч!$C$2:$L$1100,5,FALSE)</f>
        <v>Москва</v>
      </c>
      <c r="G63" s="250" t="str">
        <f>VLOOKUP(H63,Уч!$C$2:$L$1100,6,FALSE)</f>
        <v>МГУ</v>
      </c>
      <c r="H63" s="192">
        <v>117</v>
      </c>
      <c r="I63" s="288">
        <f>VLOOKUP(H63,Уч!$C$2:$L$1100,8,FALSE)</f>
        <v>0</v>
      </c>
      <c r="J63" s="251">
        <v>24.24</v>
      </c>
      <c r="K63" s="252"/>
      <c r="L63" s="259">
        <f t="shared" si="2"/>
        <v>2</v>
      </c>
      <c r="M63" s="309"/>
      <c r="N63" s="260" t="str">
        <f>VLOOKUP(H63,Уч!$C$2:$L$1100,9,FALSE)</f>
        <v>Милюкова Н.В.</v>
      </c>
      <c r="O63" s="261">
        <v>2424</v>
      </c>
      <c r="P63" s="262"/>
    </row>
    <row r="64" spans="1:19" ht="15.75" x14ac:dyDescent="0.25">
      <c r="A64" s="41">
        <f ca="1">RAND()</f>
        <v>0.56518748695302323</v>
      </c>
      <c r="B64" s="93">
        <v>55</v>
      </c>
      <c r="C64" s="246" t="str">
        <f>VLOOKUP(H64,Уч!$C$2:$L$1100,2,FALSE)</f>
        <v>Багдасаров Эвер</v>
      </c>
      <c r="D64" s="247">
        <f>VLOOKUP(H64,Уч!$C$2:$L$1100,3,FALSE)</f>
        <v>31102</v>
      </c>
      <c r="E64" s="248" t="str">
        <f>VLOOKUP(H64,Уч!$C$2:$L$1100,4,FALSE)</f>
        <v>1</v>
      </c>
      <c r="F64" s="249" t="str">
        <f>VLOOKUP(H64,Уч!$C$2:$L$1100,5,FALSE)</f>
        <v>Москва</v>
      </c>
      <c r="G64" s="250" t="str">
        <f>VLOOKUP(H64,Уч!$C$2:$L$1100,6,FALSE)</f>
        <v>СДЮШОР ЦСКА</v>
      </c>
      <c r="H64" s="140">
        <v>127</v>
      </c>
      <c r="I64" s="288">
        <f>VLOOKUP(H64,Уч!$C$2:$L$1100,8,FALSE)</f>
        <v>0</v>
      </c>
      <c r="J64" s="251">
        <v>24.27</v>
      </c>
      <c r="K64" s="287"/>
      <c r="L64" s="259">
        <f t="shared" si="2"/>
        <v>2</v>
      </c>
      <c r="M64" s="309"/>
      <c r="N64" s="260" t="str">
        <f>VLOOKUP(H64,Уч!$C$2:$L$1100,9,FALSE)</f>
        <v>Михеева В.В.,Смирнова Т.В.</v>
      </c>
      <c r="O64" s="261">
        <v>2427</v>
      </c>
      <c r="P64" s="262"/>
    </row>
    <row r="65" spans="1:19" ht="15.75" x14ac:dyDescent="0.25">
      <c r="A65" s="41">
        <f ca="1">RAND()</f>
        <v>0.40473465168976297</v>
      </c>
      <c r="B65" s="93">
        <v>56</v>
      </c>
      <c r="C65" s="246" t="str">
        <f>VLOOKUP(H65,Уч!$C$2:$L$1100,2,FALSE)</f>
        <v>Пехтерев Олег</v>
      </c>
      <c r="D65" s="247">
        <f>VLOOKUP(H65,Уч!$C$2:$L$1100,3,FALSE)</f>
        <v>34171</v>
      </c>
      <c r="E65" s="248" t="str">
        <f>VLOOKUP(H65,Уч!$C$2:$L$1100,4,FALSE)</f>
        <v>1</v>
      </c>
      <c r="F65" s="249" t="str">
        <f>VLOOKUP(H65,Уч!$C$2:$L$1100,5,FALSE)</f>
        <v>Москва</v>
      </c>
      <c r="G65" s="250" t="str">
        <f>VLOOKUP(H65,Уч!$C$2:$L$1100,6,FALSE)</f>
        <v>МГУ</v>
      </c>
      <c r="H65" s="192">
        <v>99</v>
      </c>
      <c r="I65" s="288">
        <f>VLOOKUP(H65,Уч!$C$2:$L$1100,8,FALSE)</f>
        <v>0</v>
      </c>
      <c r="J65" s="251">
        <v>24.3</v>
      </c>
      <c r="K65" s="252"/>
      <c r="L65" s="259">
        <f t="shared" si="2"/>
        <v>2</v>
      </c>
      <c r="M65" s="309"/>
      <c r="N65" s="260" t="str">
        <f>VLOOKUP(H65,Уч!$C$2:$L$1100,9,FALSE)</f>
        <v>Удовик Е.Н.</v>
      </c>
      <c r="O65" s="261">
        <v>2430</v>
      </c>
      <c r="P65" s="262"/>
    </row>
    <row r="66" spans="1:19" ht="15.75" x14ac:dyDescent="0.25">
      <c r="A66" s="41">
        <f ca="1">RAND()</f>
        <v>0.3170265383997527</v>
      </c>
      <c r="B66" s="93">
        <v>57</v>
      </c>
      <c r="C66" s="246" t="str">
        <f>VLOOKUP(H66,Уч!$C$2:$L$1100,2,FALSE)</f>
        <v>Никитин Алексей</v>
      </c>
      <c r="D66" s="247" t="str">
        <f>VLOOKUP(H66,Уч!$C$2:$L$1100,3,FALSE)</f>
        <v>14.04.98</v>
      </c>
      <c r="E66" s="248" t="str">
        <f>VLOOKUP(H66,Уч!$C$2:$L$1100,4,FALSE)</f>
        <v>1</v>
      </c>
      <c r="F66" s="249" t="str">
        <f>VLOOKUP(H66,Уч!$C$2:$L$1100,5,FALSE)</f>
        <v>Москва</v>
      </c>
      <c r="G66" s="250" t="str">
        <f>VLOOKUP(H66,Уч!$C$2:$L$1100,6,FALSE)</f>
        <v>Самбо-70 отделение "Черемушки"</v>
      </c>
      <c r="H66" s="140">
        <v>245</v>
      </c>
      <c r="I66" s="288">
        <f>VLOOKUP(H66,Уч!$C$2:$L$1100,8,FALSE)</f>
        <v>0</v>
      </c>
      <c r="J66" s="251">
        <v>24.4</v>
      </c>
      <c r="K66" s="287"/>
      <c r="L66" s="259">
        <f t="shared" si="2"/>
        <v>2</v>
      </c>
      <c r="M66" s="309"/>
      <c r="N66" s="260" t="str">
        <f>VLOOKUP(H66,Уч!$C$2:$L$1100,9,FALSE)</f>
        <v>Степаненко В.А., Краснова Е.И.</v>
      </c>
      <c r="O66" s="386">
        <v>2440</v>
      </c>
      <c r="P66" s="387"/>
    </row>
    <row r="67" spans="1:19" ht="15.75" x14ac:dyDescent="0.25">
      <c r="A67" s="41">
        <f ca="1">RAND()</f>
        <v>0.10065084669549518</v>
      </c>
      <c r="B67" s="93">
        <v>58</v>
      </c>
      <c r="C67" s="246" t="str">
        <f>VLOOKUP(H67,Уч!$C$2:$L$1100,2,FALSE)</f>
        <v>Оришев Альберт</v>
      </c>
      <c r="D67" s="247">
        <f>VLOOKUP(H67,Уч!$C$2:$L$1100,3,FALSE)</f>
        <v>35039</v>
      </c>
      <c r="E67" s="248" t="str">
        <f>VLOOKUP(H67,Уч!$C$2:$L$1100,4,FALSE)</f>
        <v>1</v>
      </c>
      <c r="F67" s="249" t="str">
        <f>VLOOKUP(H67,Уч!$C$2:$L$1100,5,FALSE)</f>
        <v>г.Москва</v>
      </c>
      <c r="G67" s="250" t="str">
        <f>VLOOKUP(H67,Уч!$C$2:$L$1100,6,FALSE)</f>
        <v>Ю.М.-Знаменские</v>
      </c>
      <c r="H67" s="140">
        <v>174</v>
      </c>
      <c r="I67" s="288">
        <f>VLOOKUP(H67,Уч!$C$2:$L$1100,8,FALSE)</f>
        <v>0</v>
      </c>
      <c r="J67" s="251">
        <v>24.45</v>
      </c>
      <c r="K67" s="252"/>
      <c r="L67" s="259">
        <f t="shared" si="2"/>
        <v>3</v>
      </c>
      <c r="M67" s="309"/>
      <c r="N67" s="260" t="str">
        <f>VLOOKUP(H67,Уч!$C$2:$L$1100,9,FALSE)</f>
        <v>Лиман  В.П.,Логинова Н.С.</v>
      </c>
      <c r="O67" s="261">
        <v>2445</v>
      </c>
      <c r="P67" s="262"/>
    </row>
    <row r="68" spans="1:19" ht="15.75" x14ac:dyDescent="0.25">
      <c r="A68" s="41">
        <f ca="1">RAND()</f>
        <v>2.3545129332016024E-2</v>
      </c>
      <c r="B68" s="93">
        <v>59</v>
      </c>
      <c r="C68" s="246" t="str">
        <f>VLOOKUP(H68,Уч!$C$2:$L$1100,2,FALSE)</f>
        <v>Ключарев Константин</v>
      </c>
      <c r="D68" s="247">
        <f>VLOOKUP(H68,Уч!$C$2:$L$1100,3,FALSE)</f>
        <v>33812</v>
      </c>
      <c r="E68" s="248" t="str">
        <f>VLOOKUP(H68,Уч!$C$2:$L$1100,4,FALSE)</f>
        <v>1</v>
      </c>
      <c r="F68" s="249" t="str">
        <f>VLOOKUP(H68,Уч!$C$2:$L$1100,5,FALSE)</f>
        <v>Москва</v>
      </c>
      <c r="G68" s="250" t="str">
        <f>VLOOKUP(H68,Уч!$C$2:$L$1100,6,FALSE)</f>
        <v>Ю.М.-Знаменские</v>
      </c>
      <c r="H68" s="140">
        <v>89</v>
      </c>
      <c r="I68" s="288">
        <f>VLOOKUP(H68,Уч!$C$2:$L$1100,8,FALSE)</f>
        <v>0</v>
      </c>
      <c r="J68" s="251">
        <v>24.52</v>
      </c>
      <c r="K68" s="287"/>
      <c r="L68" s="259">
        <f t="shared" si="2"/>
        <v>3</v>
      </c>
      <c r="M68" s="309"/>
      <c r="N68" s="260" t="str">
        <f>VLOOKUP(H68,Уч!$C$2:$L$1100,9,FALSE)</f>
        <v>Козлова Э.В.</v>
      </c>
      <c r="O68" s="261">
        <v>2452</v>
      </c>
      <c r="P68" s="262"/>
    </row>
    <row r="69" spans="1:19" ht="15.75" x14ac:dyDescent="0.25">
      <c r="B69" s="93">
        <v>60</v>
      </c>
      <c r="C69" s="246" t="str">
        <f>VLOOKUP(H69,Уч!$C$2:$L$1100,2,FALSE)</f>
        <v xml:space="preserve">Новиков Никита </v>
      </c>
      <c r="D69" s="247">
        <f>VLOOKUP(H69,Уч!$C$2:$L$1100,3,FALSE)</f>
        <v>32096</v>
      </c>
      <c r="E69" s="248" t="str">
        <f>VLOOKUP(H69,Уч!$C$2:$L$1100,4,FALSE)</f>
        <v>кмс</v>
      </c>
      <c r="F69" s="249" t="str">
        <f>VLOOKUP(H69,Уч!$C$2:$L$1100,5,FALSE)</f>
        <v>Москва</v>
      </c>
      <c r="G69" s="250" t="str">
        <f>VLOOKUP(H69,Уч!$C$2:$L$1100,6,FALSE)</f>
        <v>ДЮСШ равн.возм.</v>
      </c>
      <c r="H69" s="140">
        <v>171</v>
      </c>
      <c r="I69" s="288">
        <f>VLOOKUP(H69,Уч!$C$2:$L$1100,8,FALSE)</f>
        <v>0</v>
      </c>
      <c r="J69" s="251">
        <v>24.54</v>
      </c>
      <c r="K69" s="287"/>
      <c r="L69" s="259">
        <f t="shared" si="2"/>
        <v>3</v>
      </c>
      <c r="M69" s="309"/>
      <c r="N69" s="260" t="str">
        <f>VLOOKUP(H69,Уч!$C$2:$L$1100,9,FALSE)</f>
        <v>Крошкин Б.Ю</v>
      </c>
      <c r="O69" s="261">
        <v>2454</v>
      </c>
      <c r="P69" s="262"/>
    </row>
    <row r="70" spans="1:19" ht="15.75" x14ac:dyDescent="0.25">
      <c r="A70" s="41">
        <f ca="1">RAND()</f>
        <v>0.94741388507366375</v>
      </c>
      <c r="B70" s="93">
        <v>61</v>
      </c>
      <c r="C70" s="246" t="str">
        <f>VLOOKUP(H70,Уч!$C$2:$L$1100,2,FALSE)</f>
        <v>Исаев Алесксей</v>
      </c>
      <c r="D70" s="247" t="str">
        <f>VLOOKUP(H70,Уч!$C$2:$L$1100,3,FALSE)</f>
        <v>29.01.98</v>
      </c>
      <c r="E70" s="248" t="str">
        <f>VLOOKUP(H70,Уч!$C$2:$L$1100,4,FALSE)</f>
        <v>1</v>
      </c>
      <c r="F70" s="249" t="str">
        <f>VLOOKUP(H70,Уч!$C$2:$L$1100,5,FALSE)</f>
        <v>Москва</v>
      </c>
      <c r="G70" s="250" t="str">
        <f>VLOOKUP(H70,Уч!$C$2:$L$1100,6,FALSE)</f>
        <v>Самбо-70 отделение "Черемушки"</v>
      </c>
      <c r="H70" s="140">
        <v>243</v>
      </c>
      <c r="I70" s="288">
        <f>VLOOKUP(H70,Уч!$C$2:$L$1100,8,FALSE)</f>
        <v>0</v>
      </c>
      <c r="J70" s="251">
        <v>24.56</v>
      </c>
      <c r="K70" s="287"/>
      <c r="L70" s="259">
        <f t="shared" si="2"/>
        <v>3</v>
      </c>
      <c r="M70" s="309"/>
      <c r="N70" s="260" t="str">
        <f>VLOOKUP(H70,Уч!$C$2:$L$1100,9,FALSE)</f>
        <v>Степаненко В.А., Краснова Е.И.</v>
      </c>
      <c r="O70" s="261">
        <v>2456</v>
      </c>
      <c r="P70" s="262"/>
    </row>
    <row r="71" spans="1:19" ht="15.75" x14ac:dyDescent="0.25">
      <c r="A71" s="41">
        <f ca="1">RAND()</f>
        <v>0.5874970405698865</v>
      </c>
      <c r="B71" s="93">
        <v>62</v>
      </c>
      <c r="C71" s="246" t="str">
        <f>VLOOKUP(H71,Уч!$C$2:$L$1100,2,FALSE)</f>
        <v>Панихин Григорий</v>
      </c>
      <c r="D71" s="247">
        <f>VLOOKUP(H71,Уч!$C$2:$L$1100,3,FALSE)</f>
        <v>34482</v>
      </c>
      <c r="E71" s="248" t="str">
        <f>VLOOKUP(H71,Уч!$C$2:$L$1100,4,FALSE)</f>
        <v>1</v>
      </c>
      <c r="F71" s="249" t="str">
        <f>VLOOKUP(H71,Уч!$C$2:$L$1100,5,FALSE)</f>
        <v>г.Москва</v>
      </c>
      <c r="G71" s="250" t="str">
        <f>VLOOKUP(H71,Уч!$C$2:$L$1100,6,FALSE)</f>
        <v>Ю.М.-Знаменские</v>
      </c>
      <c r="H71" s="140">
        <v>175</v>
      </c>
      <c r="I71" s="288">
        <f>VLOOKUP(H71,Уч!$C$2:$L$1100,8,FALSE)</f>
        <v>0</v>
      </c>
      <c r="J71" s="251">
        <v>24.65</v>
      </c>
      <c r="K71" s="252"/>
      <c r="L71" s="259">
        <f t="shared" si="2"/>
        <v>3</v>
      </c>
      <c r="M71" s="309"/>
      <c r="N71" s="260" t="str">
        <f>VLOOKUP(H71,Уч!$C$2:$L$1100,9,FALSE)</f>
        <v>Козлова Э.В.</v>
      </c>
      <c r="O71" s="386">
        <v>2465</v>
      </c>
      <c r="P71" s="387"/>
    </row>
    <row r="72" spans="1:19" ht="15.75" x14ac:dyDescent="0.25">
      <c r="A72" s="41">
        <f ca="1">RAND()</f>
        <v>8.4661210125847042E-2</v>
      </c>
      <c r="B72" s="93">
        <v>63</v>
      </c>
      <c r="C72" s="246" t="str">
        <f>VLOOKUP(H72,Уч!$C$2:$L$1100,2,FALSE)</f>
        <v>Вихорев Владимир</v>
      </c>
      <c r="D72" s="247">
        <f>VLOOKUP(H72,Уч!$C$2:$L$1100,3,FALSE)</f>
        <v>36079</v>
      </c>
      <c r="E72" s="248" t="str">
        <f>VLOOKUP(H72,Уч!$C$2:$L$1100,4,FALSE)</f>
        <v>1</v>
      </c>
      <c r="F72" s="249" t="str">
        <f>VLOOKUP(H72,Уч!$C$2:$L$1100,5,FALSE)</f>
        <v>Москва</v>
      </c>
      <c r="G72" s="250" t="str">
        <f>VLOOKUP(H72,Уч!$C$2:$L$1100,6,FALSE)</f>
        <v>СДЮСШОР-44</v>
      </c>
      <c r="H72" s="140">
        <v>132</v>
      </c>
      <c r="I72" s="288">
        <f>VLOOKUP(H72,Уч!$C$2:$L$1100,8,FALSE)</f>
        <v>0</v>
      </c>
      <c r="J72" s="251">
        <v>24.71</v>
      </c>
      <c r="K72" s="287"/>
      <c r="L72" s="259">
        <f t="shared" si="2"/>
        <v>3</v>
      </c>
      <c r="M72" s="309"/>
      <c r="N72" s="260" t="str">
        <f>VLOOKUP(H72,Уч!$C$2:$L$1100,9,FALSE)</f>
        <v>Калашникова О.Ю.,Порядина В.Н.</v>
      </c>
      <c r="O72" s="386">
        <v>2471</v>
      </c>
      <c r="P72" s="387"/>
    </row>
    <row r="73" spans="1:19" s="380" customFormat="1" ht="15.75" x14ac:dyDescent="0.25">
      <c r="A73" s="41"/>
      <c r="B73" s="93">
        <v>64</v>
      </c>
      <c r="C73" s="246" t="str">
        <f>VLOOKUP(H73,Уч!$C$2:$L$1100,2,FALSE)</f>
        <v>Воловий  Антон</v>
      </c>
      <c r="D73" s="247">
        <f>VLOOKUP(H73,Уч!$C$2:$L$1100,3,FALSE)</f>
        <v>33346</v>
      </c>
      <c r="E73" s="248" t="str">
        <f>VLOOKUP(H73,Уч!$C$2:$L$1100,4,FALSE)</f>
        <v>1</v>
      </c>
      <c r="F73" s="249" t="str">
        <f>VLOOKUP(H73,Уч!$C$2:$L$1100,5,FALSE)</f>
        <v>Москва</v>
      </c>
      <c r="G73" s="250" t="str">
        <f>VLOOKUP(H73,Уч!$C$2:$L$1100,6,FALSE)</f>
        <v>ЦФКиСВАО</v>
      </c>
      <c r="H73" s="140">
        <v>133</v>
      </c>
      <c r="I73" s="288">
        <f>VLOOKUP(H73,Уч!$C$2:$L$1100,8,FALSE)</f>
        <v>0</v>
      </c>
      <c r="J73" s="251">
        <v>24.72</v>
      </c>
      <c r="K73" s="287"/>
      <c r="L73" s="259">
        <f t="shared" si="2"/>
        <v>3</v>
      </c>
      <c r="M73" s="309"/>
      <c r="N73" s="260" t="str">
        <f>VLOOKUP(H73,Уч!$C$2:$L$1100,9,FALSE)</f>
        <v>Майоров</v>
      </c>
      <c r="O73" s="261">
        <v>2472</v>
      </c>
      <c r="P73" s="262"/>
      <c r="Q73" s="41"/>
      <c r="R73" s="41"/>
      <c r="S73" s="41"/>
    </row>
    <row r="74" spans="1:19" ht="15.75" x14ac:dyDescent="0.25">
      <c r="A74" s="41">
        <f ca="1">RAND()</f>
        <v>7.9598577097995449E-2</v>
      </c>
      <c r="B74" s="93">
        <v>65</v>
      </c>
      <c r="C74" s="246" t="str">
        <f>VLOOKUP(H74,Уч!$C$2:$L$1100,2,FALSE)</f>
        <v>Клочков Александр</v>
      </c>
      <c r="D74" s="247">
        <f>VLOOKUP(H74,Уч!$C$2:$L$1100,3,FALSE)</f>
        <v>34554</v>
      </c>
      <c r="E74" s="248" t="str">
        <f>VLOOKUP(H74,Уч!$C$2:$L$1100,4,FALSE)</f>
        <v>1</v>
      </c>
      <c r="F74" s="249" t="str">
        <f>VLOOKUP(H74,Уч!$C$2:$L$1100,5,FALSE)</f>
        <v>Москва</v>
      </c>
      <c r="G74" s="250" t="str">
        <f>VLOOKUP(H74,Уч!$C$2:$L$1100,6,FALSE)</f>
        <v>СДЮСШОР 24</v>
      </c>
      <c r="H74" s="140">
        <v>152</v>
      </c>
      <c r="I74" s="288">
        <f>VLOOKUP(H74,Уч!$C$2:$L$1100,8,FALSE)</f>
        <v>0</v>
      </c>
      <c r="J74" s="251">
        <v>25.14</v>
      </c>
      <c r="K74" s="287"/>
      <c r="L74" s="259">
        <f t="shared" ref="L74:L99" si="5">LOOKUP(J74,$R$1:$R$9,$Q$1:$Q$9)</f>
        <v>3</v>
      </c>
      <c r="M74" s="309"/>
      <c r="N74" s="260" t="str">
        <f>VLOOKUP(H74,Уч!$C$2:$L$1100,9,FALSE)</f>
        <v>Фролова Т.С.</v>
      </c>
      <c r="O74" s="386">
        <v>2514</v>
      </c>
      <c r="P74" s="387"/>
    </row>
    <row r="75" spans="1:19" ht="15.75" x14ac:dyDescent="0.25">
      <c r="A75" s="41">
        <f ca="1">RAND()</f>
        <v>0.68529054867142891</v>
      </c>
      <c r="B75" s="93"/>
      <c r="C75" s="246" t="str">
        <f>VLOOKUP(H75,Уч!$C$2:$L$1100,2,FALSE)</f>
        <v>Агаев Дмитрий</v>
      </c>
      <c r="D75" s="247">
        <f>VLOOKUP(H75,Уч!$C$2:$L$1100,3,FALSE)</f>
        <v>34631</v>
      </c>
      <c r="E75" s="248" t="str">
        <f>VLOOKUP(H75,Уч!$C$2:$L$1100,4,FALSE)</f>
        <v>1</v>
      </c>
      <c r="F75" s="249" t="str">
        <f>VLOOKUP(H75,Уч!$C$2:$L$1100,5,FALSE)</f>
        <v>Москва</v>
      </c>
      <c r="G75" s="250" t="str">
        <f>VLOOKUP(H75,Уч!$C$2:$L$1100,6,FALSE)</f>
        <v>МГФСО</v>
      </c>
      <c r="H75" s="140">
        <v>72</v>
      </c>
      <c r="I75" s="288">
        <f>VLOOKUP(H75,Уч!$C$2:$L$1100,8,FALSE)</f>
        <v>0</v>
      </c>
      <c r="J75" s="251" t="s">
        <v>752</v>
      </c>
      <c r="K75" s="287"/>
      <c r="L75" s="316" t="e">
        <f t="shared" si="5"/>
        <v>#N/A</v>
      </c>
      <c r="M75" s="309"/>
      <c r="N75" s="260" t="str">
        <f>VLOOKUP(H75,Уч!$C$2:$L$1100,9,FALSE)</f>
        <v>Яковлев Н.Ф.</v>
      </c>
      <c r="O75" s="386"/>
      <c r="P75" s="387"/>
    </row>
    <row r="76" spans="1:19" ht="15.75" x14ac:dyDescent="0.25">
      <c r="A76" s="41">
        <f ca="1">RAND()</f>
        <v>4.5898904105640015E-2</v>
      </c>
      <c r="B76" s="93"/>
      <c r="C76" s="246" t="str">
        <f>VLOOKUP(H76,Уч!$C$2:$L$1100,2,FALSE)</f>
        <v>Кириллов Павел</v>
      </c>
      <c r="D76" s="247">
        <f>VLOOKUP(H76,Уч!$C$2:$L$1100,3,FALSE)</f>
        <v>31772</v>
      </c>
      <c r="E76" s="248" t="str">
        <f>VLOOKUP(H76,Уч!$C$2:$L$1100,4,FALSE)</f>
        <v>мс</v>
      </c>
      <c r="F76" s="249" t="str">
        <f>VLOOKUP(H76,Уч!$C$2:$L$1100,5,FALSE)</f>
        <v>Москва-Рязанская</v>
      </c>
      <c r="G76" s="250" t="str">
        <f>VLOOKUP(H76,Уч!$C$2:$L$1100,6,FALSE)</f>
        <v>ГБУ ЦСП ЛУЧ</v>
      </c>
      <c r="H76" s="140">
        <v>149</v>
      </c>
      <c r="I76" s="288">
        <f>VLOOKUP(H76,Уч!$C$2:$L$1100,8,FALSE)</f>
        <v>0</v>
      </c>
      <c r="J76" s="251" t="s">
        <v>785</v>
      </c>
      <c r="K76" s="287"/>
      <c r="L76" s="316" t="e">
        <f t="shared" si="5"/>
        <v>#N/A</v>
      </c>
      <c r="M76" s="309"/>
      <c r="N76" s="260" t="str">
        <f>VLOOKUP(H76,Уч!$C$2:$L$1100,9,FALSE)</f>
        <v xml:space="preserve">Федорива ЛВ </v>
      </c>
      <c r="O76" s="261">
        <v>2196</v>
      </c>
      <c r="P76" s="262"/>
    </row>
    <row r="77" spans="1:19" ht="15.75" x14ac:dyDescent="0.25">
      <c r="A77" s="41">
        <f ca="1">RAND()</f>
        <v>0.43484189519979699</v>
      </c>
      <c r="B77" s="93"/>
      <c r="C77" s="246" t="str">
        <f>VLOOKUP(H77,Уч!$C$2:$L$1100,2,FALSE)</f>
        <v>Да Сильва Кристиан</v>
      </c>
      <c r="D77" s="247">
        <f>VLOOKUP(H77,Уч!$C$2:$L$1100,3,FALSE)</f>
        <v>34891</v>
      </c>
      <c r="E77" s="248" t="str">
        <f>VLOOKUP(H77,Уч!$C$2:$L$1100,4,FALSE)</f>
        <v>1</v>
      </c>
      <c r="F77" s="249" t="str">
        <f>VLOOKUP(H77,Уч!$C$2:$L$1100,5,FALSE)</f>
        <v>Москва</v>
      </c>
      <c r="G77" s="250" t="str">
        <f>VLOOKUP(H77,Уч!$C$2:$L$1100,6,FALSE)</f>
        <v>Ю.М.-Знаменские</v>
      </c>
      <c r="H77" s="140">
        <v>82</v>
      </c>
      <c r="I77" s="288">
        <f>VLOOKUP(H77,Уч!$C$2:$L$1100,8,FALSE)</f>
        <v>0</v>
      </c>
      <c r="J77" s="251" t="s">
        <v>689</v>
      </c>
      <c r="K77" s="287"/>
      <c r="L77" s="316" t="e">
        <f t="shared" si="5"/>
        <v>#N/A</v>
      </c>
      <c r="M77" s="309"/>
      <c r="N77" s="260" t="str">
        <f>VLOOKUP(H77,Уч!$C$2:$L$1100,9,FALSE)</f>
        <v>Иванов В.М.</v>
      </c>
      <c r="O77" s="386"/>
      <c r="P77" s="387"/>
      <c r="Q77" s="40" t="s">
        <v>67</v>
      </c>
      <c r="R77" s="40">
        <v>9.5500000000000007</v>
      </c>
      <c r="S77" s="40" t="s">
        <v>35</v>
      </c>
    </row>
    <row r="78" spans="1:19" ht="15.75" x14ac:dyDescent="0.25">
      <c r="A78" s="41">
        <f ca="1">RAND()</f>
        <v>0.62459668319102934</v>
      </c>
      <c r="B78" s="93"/>
      <c r="C78" s="246" t="str">
        <f>VLOOKUP(H78,Уч!$C$2:$L$1100,2,FALSE)</f>
        <v>Лапач Александр</v>
      </c>
      <c r="D78" s="247">
        <f>VLOOKUP(H78,Уч!$C$2:$L$1100,3,FALSE)</f>
        <v>34419</v>
      </c>
      <c r="E78" s="248" t="str">
        <f>VLOOKUP(H78,Уч!$C$2:$L$1100,4,FALSE)</f>
        <v>1</v>
      </c>
      <c r="F78" s="249" t="str">
        <f>VLOOKUP(H78,Уч!$C$2:$L$1100,5,FALSE)</f>
        <v>Москва</v>
      </c>
      <c r="G78" s="250" t="str">
        <f>VLOOKUP(H78,Уч!$C$2:$L$1100,6,FALSE)</f>
        <v>СДЮШОР ЦСКА</v>
      </c>
      <c r="H78" s="140">
        <v>160</v>
      </c>
      <c r="I78" s="288">
        <f>VLOOKUP(H78,Уч!$C$2:$L$1100,8,FALSE)</f>
        <v>0</v>
      </c>
      <c r="J78" s="251" t="s">
        <v>689</v>
      </c>
      <c r="K78" s="287"/>
      <c r="L78" s="316" t="e">
        <f t="shared" si="5"/>
        <v>#N/A</v>
      </c>
      <c r="M78" s="309"/>
      <c r="N78" s="260" t="str">
        <f>VLOOKUP(H78,Уч!$C$2:$L$1100,9,FALSE)</f>
        <v>Лиман В.П.,Логинова Н.С.</v>
      </c>
      <c r="O78" s="261"/>
      <c r="P78" s="262"/>
    </row>
    <row r="79" spans="1:19" ht="15.75" x14ac:dyDescent="0.25">
      <c r="B79" s="93"/>
      <c r="C79" s="246" t="str">
        <f>VLOOKUP(H79,Уч!$C$2:$L$1100,2,FALSE)</f>
        <v>Захряпин Дмитрий</v>
      </c>
      <c r="D79" s="247">
        <f>VLOOKUP(H79,Уч!$C$2:$L$1100,3,FALSE)</f>
        <v>34715</v>
      </c>
      <c r="E79" s="248" t="str">
        <f>VLOOKUP(H79,Уч!$C$2:$L$1100,4,FALSE)</f>
        <v>кмс</v>
      </c>
      <c r="F79" s="249" t="str">
        <f>VLOOKUP(H79,Уч!$C$2:$L$1100,5,FALSE)</f>
        <v>Москва</v>
      </c>
      <c r="G79" s="250" t="str">
        <f>VLOOKUP(H79,Уч!$C$2:$L$1100,6,FALSE)</f>
        <v>СДЮШОР ЦСКА</v>
      </c>
      <c r="H79" s="140">
        <v>85</v>
      </c>
      <c r="I79" s="288">
        <f>VLOOKUP(H79,Уч!$C$2:$L$1100,8,FALSE)</f>
        <v>0</v>
      </c>
      <c r="J79" s="251" t="s">
        <v>689</v>
      </c>
      <c r="K79" s="287"/>
      <c r="L79" s="316" t="e">
        <f t="shared" si="5"/>
        <v>#N/A</v>
      </c>
      <c r="M79" s="309"/>
      <c r="N79" s="260" t="str">
        <f>VLOOKUP(H79,Уч!$C$2:$L$1100,9,FALSE)</f>
        <v>Полоницкий А.Е.,Вдовин М.В.</v>
      </c>
      <c r="O79" s="261"/>
      <c r="P79" s="262"/>
    </row>
    <row r="80" spans="1:19" ht="15.75" x14ac:dyDescent="0.25">
      <c r="A80" s="41">
        <f ca="1">RAND()</f>
        <v>0.42431226088709595</v>
      </c>
      <c r="B80" s="93"/>
      <c r="C80" s="246" t="str">
        <f>VLOOKUP(H80,Уч!$C$2:$L$1100,2,FALSE)</f>
        <v>Апарин Роман</v>
      </c>
      <c r="D80" s="247">
        <f>VLOOKUP(H80,Уч!$C$2:$L$1100,3,FALSE)</f>
        <v>35039</v>
      </c>
      <c r="E80" s="248" t="str">
        <f>VLOOKUP(H80,Уч!$C$2:$L$1100,4,FALSE)</f>
        <v>1</v>
      </c>
      <c r="F80" s="249" t="str">
        <f>VLOOKUP(H80,Уч!$C$2:$L$1100,5,FALSE)</f>
        <v>Москва</v>
      </c>
      <c r="G80" s="250" t="str">
        <f>VLOOKUP(H80,Уч!$C$2:$L$1100,6,FALSE)</f>
        <v>СДЮШОР ЦСКА</v>
      </c>
      <c r="H80" s="140">
        <v>125</v>
      </c>
      <c r="I80" s="288">
        <f>VLOOKUP(H80,Уч!$C$2:$L$1100,8,FALSE)</f>
        <v>0</v>
      </c>
      <c r="J80" s="251" t="s">
        <v>689</v>
      </c>
      <c r="K80" s="287"/>
      <c r="L80" s="316" t="e">
        <f t="shared" si="5"/>
        <v>#N/A</v>
      </c>
      <c r="M80" s="309"/>
      <c r="N80" s="260" t="str">
        <f>VLOOKUP(H80,Уч!$C$2:$L$1100,9,FALSE)</f>
        <v>Лиман В.П.,Логинова Н.С.</v>
      </c>
      <c r="O80" s="386"/>
      <c r="P80" s="387"/>
    </row>
    <row r="81" spans="1:19" ht="15.75" x14ac:dyDescent="0.25">
      <c r="A81" s="41">
        <f ca="1">RAND()</f>
        <v>0.317690172890429</v>
      </c>
      <c r="B81" s="93"/>
      <c r="C81" s="246" t="str">
        <f>VLOOKUP(H81,Уч!$C$2:$L$1100,2,FALSE)</f>
        <v>Шурыгин Роман</v>
      </c>
      <c r="D81" s="247">
        <f>VLOOKUP(H81,Уч!$C$2:$L$1100,3,FALSE)</f>
        <v>34929</v>
      </c>
      <c r="E81" s="248" t="str">
        <f>VLOOKUP(H81,Уч!$C$2:$L$1100,4,FALSE)</f>
        <v>1</v>
      </c>
      <c r="F81" s="249" t="str">
        <f>VLOOKUP(H81,Уч!$C$2:$L$1100,5,FALSE)</f>
        <v>Москва</v>
      </c>
      <c r="G81" s="250" t="str">
        <f>VLOOKUP(H81,Уч!$C$2:$L$1100,6,FALSE)</f>
        <v>СДЮШОР ЦСКА</v>
      </c>
      <c r="H81" s="140">
        <v>116</v>
      </c>
      <c r="I81" s="288">
        <f>VLOOKUP(H81,Уч!$C$2:$L$1100,8,FALSE)</f>
        <v>0</v>
      </c>
      <c r="J81" s="251" t="s">
        <v>689</v>
      </c>
      <c r="K81" s="287"/>
      <c r="L81" s="316" t="e">
        <f t="shared" si="5"/>
        <v>#N/A</v>
      </c>
      <c r="M81" s="309"/>
      <c r="N81" s="260" t="str">
        <f>VLOOKUP(H81,Уч!$C$2:$L$1100,9,FALSE)</f>
        <v>Михеева В.В.,Смирнова Т.В.</v>
      </c>
      <c r="O81" s="386"/>
      <c r="P81" s="387"/>
      <c r="Q81" s="40"/>
      <c r="R81" s="40"/>
      <c r="S81" s="40"/>
    </row>
    <row r="82" spans="1:19" ht="15.75" x14ac:dyDescent="0.25">
      <c r="B82" s="93"/>
      <c r="C82" s="246" t="str">
        <f>VLOOKUP(H82,Уч!$C$2:$L$1100,2,FALSE)</f>
        <v>Алдушин Александр</v>
      </c>
      <c r="D82" s="247">
        <f>VLOOKUP(H82,Уч!$C$2:$L$1100,3,FALSE)</f>
        <v>34440</v>
      </c>
      <c r="E82" s="248" t="str">
        <f>VLOOKUP(H82,Уч!$C$2:$L$1100,4,FALSE)</f>
        <v>кмс</v>
      </c>
      <c r="F82" s="249" t="str">
        <f>VLOOKUP(H82,Уч!$C$2:$L$1100,5,FALSE)</f>
        <v>Москва</v>
      </c>
      <c r="G82" s="250" t="str">
        <f>VLOOKUP(H82,Уч!$C$2:$L$1100,6,FALSE)</f>
        <v>СДЮШОР ЦСКА</v>
      </c>
      <c r="H82" s="140">
        <v>74</v>
      </c>
      <c r="I82" s="288">
        <f>VLOOKUP(H82,Уч!$C$2:$L$1100,8,FALSE)</f>
        <v>0</v>
      </c>
      <c r="J82" s="251" t="s">
        <v>689</v>
      </c>
      <c r="K82" s="287"/>
      <c r="L82" s="316" t="e">
        <f t="shared" si="5"/>
        <v>#N/A</v>
      </c>
      <c r="M82" s="309"/>
      <c r="N82" s="260" t="str">
        <f>VLOOKUP(H82,Уч!$C$2:$L$1100,9,FALSE)</f>
        <v>Полоницкий А.Е.,Вдовин М.В.</v>
      </c>
      <c r="O82" s="261"/>
      <c r="P82" s="262"/>
    </row>
    <row r="83" spans="1:19" ht="15.75" x14ac:dyDescent="0.25">
      <c r="B83" s="93"/>
      <c r="C83" s="246" t="str">
        <f>VLOOKUP(H83,Уч!$C$2:$L$1100,2,FALSE)</f>
        <v>Куксин Евгений</v>
      </c>
      <c r="D83" s="247">
        <f>VLOOKUP(H83,Уч!$C$2:$L$1100,3,FALSE)</f>
        <v>32965</v>
      </c>
      <c r="E83" s="248" t="str">
        <f>VLOOKUP(H83,Уч!$C$2:$L$1100,4,FALSE)</f>
        <v>кмс</v>
      </c>
      <c r="F83" s="249" t="str">
        <f>VLOOKUP(H83,Уч!$C$2:$L$1100,5,FALSE)</f>
        <v>Москва</v>
      </c>
      <c r="G83" s="250" t="str">
        <f>VLOOKUP(H83,Уч!$C$2:$L$1100,6,FALSE)</f>
        <v>ЦСП по л/а - ЦСКА</v>
      </c>
      <c r="H83" s="140">
        <v>156</v>
      </c>
      <c r="I83" s="288">
        <f>VLOOKUP(H83,Уч!$C$2:$L$1100,8,FALSE)</f>
        <v>0</v>
      </c>
      <c r="J83" s="251" t="s">
        <v>689</v>
      </c>
      <c r="K83" s="287"/>
      <c r="L83" s="316" t="e">
        <f t="shared" si="5"/>
        <v>#N/A</v>
      </c>
      <c r="M83" s="309"/>
      <c r="N83" s="260" t="str">
        <f>VLOOKUP(H83,Уч!$C$2:$L$1100,9,FALSE)</f>
        <v>Оськин С.Ю., Вдовин М.В.</v>
      </c>
      <c r="O83" s="261"/>
      <c r="P83" s="262"/>
    </row>
    <row r="84" spans="1:19" ht="15.75" x14ac:dyDescent="0.25">
      <c r="A84" s="41">
        <f ca="1">RAND()</f>
        <v>0.84445699882191005</v>
      </c>
      <c r="B84" s="93"/>
      <c r="C84" s="246" t="str">
        <f>VLOOKUP(H84,Уч!$C$2:$L$1100,2,FALSE)</f>
        <v>Шаров Михаил</v>
      </c>
      <c r="D84" s="247">
        <f>VLOOKUP(H84,Уч!$C$2:$L$1100,3,FALSE)</f>
        <v>35258</v>
      </c>
      <c r="E84" s="248" t="str">
        <f>VLOOKUP(H84,Уч!$C$2:$L$1100,4,FALSE)</f>
        <v>1</v>
      </c>
      <c r="F84" s="249" t="str">
        <f>VLOOKUP(H84,Уч!$C$2:$L$1100,5,FALSE)</f>
        <v>г.Москва</v>
      </c>
      <c r="G84" s="250" t="str">
        <f>VLOOKUP(H84,Уч!$C$2:$L$1100,6,FALSE)</f>
        <v>Ю.М.-Знаменские</v>
      </c>
      <c r="H84" s="140">
        <v>197</v>
      </c>
      <c r="I84" s="288">
        <f>VLOOKUP(H84,Уч!$C$2:$L$1100,8,FALSE)</f>
        <v>0</v>
      </c>
      <c r="J84" s="251" t="s">
        <v>689</v>
      </c>
      <c r="K84" s="287"/>
      <c r="L84" s="316" t="e">
        <f t="shared" si="5"/>
        <v>#N/A</v>
      </c>
      <c r="M84" s="309"/>
      <c r="N84" s="260" t="str">
        <f>VLOOKUP(H84,Уч!$C$2:$L$1100,9,FALSE)</f>
        <v>Палеха, Ульянов</v>
      </c>
      <c r="O84" s="386"/>
      <c r="P84" s="387"/>
      <c r="Q84" s="40"/>
      <c r="R84" s="40"/>
      <c r="S84" s="40"/>
    </row>
    <row r="85" spans="1:19" ht="15.75" x14ac:dyDescent="0.25">
      <c r="B85" s="93"/>
      <c r="C85" s="246" t="str">
        <f>VLOOKUP(H85,Уч!$C$2:$L$1100,2,FALSE)</f>
        <v>Малых Илья</v>
      </c>
      <c r="D85" s="247">
        <f>VLOOKUP(H85,Уч!$C$2:$L$1100,3,FALSE)</f>
        <v>33471</v>
      </c>
      <c r="E85" s="248" t="str">
        <f>VLOOKUP(H85,Уч!$C$2:$L$1100,4,FALSE)</f>
        <v>кмс</v>
      </c>
      <c r="F85" s="249" t="str">
        <f>VLOOKUP(H85,Уч!$C$2:$L$1100,5,FALSE)</f>
        <v>Москва</v>
      </c>
      <c r="G85" s="250" t="str">
        <f>VLOOKUP(H85,Уч!$C$2:$L$1100,6,FALSE)</f>
        <v>СДЮШОР ЦСКА</v>
      </c>
      <c r="H85" s="140">
        <v>97</v>
      </c>
      <c r="I85" s="288">
        <f>VLOOKUP(H85,Уч!$C$2:$L$1100,8,FALSE)</f>
        <v>0</v>
      </c>
      <c r="J85" s="251" t="s">
        <v>689</v>
      </c>
      <c r="K85" s="287"/>
      <c r="L85" s="316" t="e">
        <f t="shared" si="5"/>
        <v>#N/A</v>
      </c>
      <c r="M85" s="309"/>
      <c r="N85" s="260" t="str">
        <f>VLOOKUP(H85,Уч!$C$2:$L$1100,9,FALSE)</f>
        <v>Полоницкий А.Е.,Вдовин М.В.</v>
      </c>
      <c r="O85" s="261"/>
      <c r="P85" s="262"/>
    </row>
    <row r="86" spans="1:19" ht="15.75" x14ac:dyDescent="0.25">
      <c r="A86" s="41">
        <f ca="1">RAND()</f>
        <v>0.92946780625846559</v>
      </c>
      <c r="B86" s="93"/>
      <c r="C86" s="246" t="str">
        <f>VLOOKUP(H86,Уч!$C$2:$L$1100,2,FALSE)</f>
        <v>Пастушков Кирилл</v>
      </c>
      <c r="D86" s="247">
        <f>VLOOKUP(H86,Уч!$C$2:$L$1100,3,FALSE)</f>
        <v>33015</v>
      </c>
      <c r="E86" s="248" t="str">
        <f>VLOOKUP(H86,Уч!$C$2:$L$1100,4,FALSE)</f>
        <v>кмс</v>
      </c>
      <c r="F86" s="249" t="str">
        <f>VLOOKUP(H86,Уч!$C$2:$L$1100,5,FALSE)</f>
        <v>Москва</v>
      </c>
      <c r="G86" s="250" t="str">
        <f>VLOOKUP(H86,Уч!$C$2:$L$1100,6,FALSE)</f>
        <v>ДЮСШ 82</v>
      </c>
      <c r="H86" s="140">
        <v>45</v>
      </c>
      <c r="I86" s="288">
        <f>VLOOKUP(H86,Уч!$C$2:$L$1100,8,FALSE)</f>
        <v>0</v>
      </c>
      <c r="J86" s="251" t="s">
        <v>689</v>
      </c>
      <c r="K86" s="287"/>
      <c r="L86" s="316" t="e">
        <f t="shared" si="5"/>
        <v>#N/A</v>
      </c>
      <c r="M86" s="309"/>
      <c r="N86" s="260" t="str">
        <f>VLOOKUP(H86,Уч!$C$2:$L$1100,9,FALSE)</f>
        <v>Худякова Л.О.</v>
      </c>
      <c r="O86" s="261"/>
      <c r="P86" s="262"/>
    </row>
    <row r="87" spans="1:19" ht="15.75" x14ac:dyDescent="0.25">
      <c r="B87" s="93"/>
      <c r="C87" s="246" t="str">
        <f>VLOOKUP(H87,Уч!$C$2:$L$1100,2,FALSE)</f>
        <v>Терещенко Андрей</v>
      </c>
      <c r="D87" s="247">
        <f>VLOOKUP(H87,Уч!$C$2:$L$1100,3,FALSE)</f>
        <v>31304</v>
      </c>
      <c r="E87" s="248" t="str">
        <f>VLOOKUP(H87,Уч!$C$2:$L$1100,4,FALSE)</f>
        <v>мс</v>
      </c>
      <c r="F87" s="249" t="str">
        <f>VLOOKUP(H87,Уч!$C$2:$L$1100,5,FALSE)</f>
        <v>Москва</v>
      </c>
      <c r="G87" s="250" t="str">
        <f>VLOOKUP(H87,Уч!$C$2:$L$1100,6,FALSE)</f>
        <v>СДЮШОР ЦСКА</v>
      </c>
      <c r="H87" s="140">
        <v>189</v>
      </c>
      <c r="I87" s="288">
        <f>VLOOKUP(H87,Уч!$C$2:$L$1100,8,FALSE)</f>
        <v>0</v>
      </c>
      <c r="J87" s="251" t="s">
        <v>689</v>
      </c>
      <c r="K87" s="287"/>
      <c r="L87" s="316" t="e">
        <f t="shared" si="5"/>
        <v>#N/A</v>
      </c>
      <c r="M87" s="309"/>
      <c r="N87" s="260" t="str">
        <f>VLOOKUP(H87,Уч!$C$2:$L$1100,9,FALSE)</f>
        <v>Оськин С.Ю.</v>
      </c>
      <c r="O87" s="261"/>
      <c r="P87" s="262"/>
    </row>
    <row r="88" spans="1:19" ht="15.75" x14ac:dyDescent="0.25">
      <c r="A88" s="41">
        <f ca="1">RAND()</f>
        <v>0.42165083799960623</v>
      </c>
      <c r="B88" s="93"/>
      <c r="C88" s="246" t="str">
        <f>VLOOKUP(H88,Уч!$C$2:$L$1100,2,FALSE)</f>
        <v>Красносельский Валерий</v>
      </c>
      <c r="D88" s="247">
        <f>VLOOKUP(H88,Уч!$C$2:$L$1100,3,FALSE)</f>
        <v>35710</v>
      </c>
      <c r="E88" s="248" t="str">
        <f>VLOOKUP(H88,Уч!$C$2:$L$1100,4,FALSE)</f>
        <v>1</v>
      </c>
      <c r="F88" s="249" t="str">
        <f>VLOOKUP(H88,Уч!$C$2:$L$1100,5,FALSE)</f>
        <v>Москва</v>
      </c>
      <c r="G88" s="250" t="str">
        <f>VLOOKUP(H88,Уч!$C$2:$L$1100,6,FALSE)</f>
        <v>Юность Москвы</v>
      </c>
      <c r="H88" s="140">
        <v>91</v>
      </c>
      <c r="I88" s="288">
        <f>VLOOKUP(H88,Уч!$C$2:$L$1100,8,FALSE)</f>
        <v>0</v>
      </c>
      <c r="J88" s="251" t="s">
        <v>689</v>
      </c>
      <c r="K88" s="287"/>
      <c r="L88" s="316" t="e">
        <f t="shared" si="5"/>
        <v>#N/A</v>
      </c>
      <c r="M88" s="309"/>
      <c r="N88" s="260" t="str">
        <f>VLOOKUP(H88,Уч!$C$2:$L$1100,9,FALSE)</f>
        <v>Соколова.Н.Д</v>
      </c>
      <c r="O88" s="261">
        <v>2282</v>
      </c>
      <c r="P88" s="262"/>
    </row>
    <row r="89" spans="1:19" ht="15.75" x14ac:dyDescent="0.25">
      <c r="B89" s="93"/>
      <c r="C89" s="246" t="str">
        <f>VLOOKUP(H89,Уч!$C$2:$L$1100,2,FALSE)</f>
        <v>Коваль Павел</v>
      </c>
      <c r="D89" s="247">
        <f>VLOOKUP(H89,Уч!$C$2:$L$1100,3,FALSE)</f>
        <v>34809</v>
      </c>
      <c r="E89" s="248" t="str">
        <f>VLOOKUP(H89,Уч!$C$2:$L$1100,4,FALSE)</f>
        <v>кмс</v>
      </c>
      <c r="F89" s="249" t="str">
        <f>VLOOKUP(H89,Уч!$C$2:$L$1100,5,FALSE)</f>
        <v>Москва</v>
      </c>
      <c r="G89" s="250" t="str">
        <f>VLOOKUP(H89,Уч!$C$2:$L$1100,6,FALSE)</f>
        <v>Юность Москвы</v>
      </c>
      <c r="H89" s="140">
        <v>43</v>
      </c>
      <c r="I89" s="288">
        <f>VLOOKUP(H89,Уч!$C$2:$L$1100,8,FALSE)</f>
        <v>0</v>
      </c>
      <c r="J89" s="251" t="s">
        <v>689</v>
      </c>
      <c r="K89" s="287"/>
      <c r="L89" s="316" t="e">
        <f t="shared" si="5"/>
        <v>#N/A</v>
      </c>
      <c r="M89" s="309"/>
      <c r="N89" s="260" t="str">
        <f>VLOOKUP(H89,Уч!$C$2:$L$1100,9,FALSE)</f>
        <v>Шабанов Г.К. Филатова Г.Н</v>
      </c>
      <c r="O89" s="261"/>
      <c r="P89" s="262"/>
    </row>
    <row r="90" spans="1:19" ht="15.75" x14ac:dyDescent="0.25">
      <c r="A90" s="41">
        <f ca="1">RAND()</f>
        <v>0.95406194975373904</v>
      </c>
      <c r="B90" s="93"/>
      <c r="C90" s="246" t="str">
        <f>VLOOKUP(H90,Уч!$C$2:$L$1100,2,FALSE)</f>
        <v>Плотник Михаил</v>
      </c>
      <c r="D90" s="247">
        <f>VLOOKUP(H90,Уч!$C$2:$L$1100,3,FALSE)</f>
        <v>34340</v>
      </c>
      <c r="E90" s="248" t="str">
        <f>VLOOKUP(H90,Уч!$C$2:$L$1100,4,FALSE)</f>
        <v>1</v>
      </c>
      <c r="F90" s="249" t="str">
        <f>VLOOKUP(H90,Уч!$C$2:$L$1100,5,FALSE)</f>
        <v>Москва</v>
      </c>
      <c r="G90" s="250" t="str">
        <f>VLOOKUP(H90,Уч!$C$2:$L$1100,6,FALSE)</f>
        <v>ДЮСШ 82</v>
      </c>
      <c r="H90" s="140">
        <v>101</v>
      </c>
      <c r="I90" s="288">
        <f>VLOOKUP(H90,Уч!$C$2:$L$1100,8,FALSE)</f>
        <v>0</v>
      </c>
      <c r="J90" s="251" t="s">
        <v>689</v>
      </c>
      <c r="K90" s="287"/>
      <c r="L90" s="316" t="e">
        <f t="shared" si="5"/>
        <v>#N/A</v>
      </c>
      <c r="M90" s="309"/>
      <c r="N90" s="260" t="str">
        <f>VLOOKUP(H90,Уч!$C$2:$L$1100,9,FALSE)</f>
        <v>Гаврилов Б.П.</v>
      </c>
      <c r="O90" s="261"/>
      <c r="P90" s="262"/>
    </row>
    <row r="91" spans="1:19" ht="15.75" x14ac:dyDescent="0.25">
      <c r="A91" s="41">
        <f ca="1">RAND()</f>
        <v>0.712350564654889</v>
      </c>
      <c r="B91" s="93"/>
      <c r="C91" s="246" t="str">
        <f>VLOOKUP(H91,Уч!$C$2:$L$1100,2,FALSE)</f>
        <v>Боснич Сергей</v>
      </c>
      <c r="D91" s="247">
        <f>VLOOKUP(H91,Уч!$C$2:$L$1100,3,FALSE)</f>
        <v>35434</v>
      </c>
      <c r="E91" s="248" t="str">
        <f>VLOOKUP(H91,Уч!$C$2:$L$1100,4,FALSE)</f>
        <v>1</v>
      </c>
      <c r="F91" s="249" t="str">
        <f>VLOOKUP(H91,Уч!$C$2:$L$1100,5,FALSE)</f>
        <v>Москва</v>
      </c>
      <c r="G91" s="250" t="str">
        <f>VLOOKUP(H91,Уч!$C$2:$L$1100,6,FALSE)</f>
        <v>Ю.М.-Знаменские</v>
      </c>
      <c r="H91" s="210">
        <v>227</v>
      </c>
      <c r="I91" s="288">
        <f>VLOOKUP(H91,Уч!$C$2:$L$1100,8,FALSE)</f>
        <v>0</v>
      </c>
      <c r="J91" s="251" t="s">
        <v>689</v>
      </c>
      <c r="K91" s="287"/>
      <c r="L91" s="316" t="e">
        <f t="shared" si="5"/>
        <v>#N/A</v>
      </c>
      <c r="M91" s="309"/>
      <c r="N91" s="260" t="str">
        <f>VLOOKUP(H91,Уч!$C$2:$L$1100,9,FALSE)</f>
        <v>Петрова  Е.Э.</v>
      </c>
      <c r="O91" s="261"/>
      <c r="P91" s="262"/>
    </row>
    <row r="92" spans="1:19" ht="15.75" x14ac:dyDescent="0.25">
      <c r="B92" s="93"/>
      <c r="C92" s="246" t="str">
        <f>VLOOKUP(H92,Уч!$C$2:$L$1100,2,FALSE)</f>
        <v>Галеев Рашид</v>
      </c>
      <c r="D92" s="247">
        <f>VLOOKUP(H92,Уч!$C$2:$L$1100,3,FALSE)</f>
        <v>34492</v>
      </c>
      <c r="E92" s="248" t="str">
        <f>VLOOKUP(H92,Уч!$C$2:$L$1100,4,FALSE)</f>
        <v>1</v>
      </c>
      <c r="F92" s="249" t="str">
        <f>VLOOKUP(H92,Уч!$C$2:$L$1100,5,FALSE)</f>
        <v>Москва</v>
      </c>
      <c r="G92" s="250" t="str">
        <f>VLOOKUP(H92,Уч!$C$2:$L$1100,6,FALSE)</f>
        <v>МГУ</v>
      </c>
      <c r="H92" s="192">
        <v>78</v>
      </c>
      <c r="I92" s="288">
        <f>VLOOKUP(H92,Уч!$C$2:$L$1100,8,FALSE)</f>
        <v>0</v>
      </c>
      <c r="J92" s="251" t="s">
        <v>689</v>
      </c>
      <c r="K92" s="287"/>
      <c r="L92" s="316" t="e">
        <f t="shared" si="5"/>
        <v>#N/A</v>
      </c>
      <c r="M92" s="309"/>
      <c r="N92" s="260" t="str">
        <f>VLOOKUP(H92,Уч!$C$2:$L$1100,9,FALSE)</f>
        <v>Паращук В.Н.</v>
      </c>
      <c r="O92" s="261"/>
      <c r="P92" s="262"/>
    </row>
    <row r="93" spans="1:19" ht="15.75" x14ac:dyDescent="0.25">
      <c r="A93" s="41">
        <f ca="1">RAND()</f>
        <v>0.73270241555407645</v>
      </c>
      <c r="B93" s="93"/>
      <c r="C93" s="246" t="str">
        <f>VLOOKUP(H93,Уч!$C$2:$L$1100,2,FALSE)</f>
        <v>Привалов Александр</v>
      </c>
      <c r="D93" s="247">
        <f>VLOOKUP(H93,Уч!$C$2:$L$1100,3,FALSE)</f>
        <v>35237</v>
      </c>
      <c r="E93" s="248" t="str">
        <f>VLOOKUP(H93,Уч!$C$2:$L$1100,4,FALSE)</f>
        <v>1</v>
      </c>
      <c r="F93" s="249" t="str">
        <f>VLOOKUP(H93,Уч!$C$2:$L$1100,5,FALSE)</f>
        <v>Москва</v>
      </c>
      <c r="G93" s="250" t="str">
        <f>VLOOKUP(H93,Уч!$C$2:$L$1100,6,FALSE)</f>
        <v>Ю.М.-Знаменские</v>
      </c>
      <c r="H93" s="140">
        <v>180</v>
      </c>
      <c r="I93" s="288">
        <f>VLOOKUP(H93,Уч!$C$2:$L$1100,8,FALSE)</f>
        <v>0</v>
      </c>
      <c r="J93" s="251" t="s">
        <v>689</v>
      </c>
      <c r="K93" s="287"/>
      <c r="L93" s="316" t="e">
        <f t="shared" si="5"/>
        <v>#N/A</v>
      </c>
      <c r="M93" s="309"/>
      <c r="N93" s="260" t="str">
        <f>VLOOKUP(H93,Уч!$C$2:$L$1100,9,FALSE)</f>
        <v>Лиман  В.П.,Логинова Н.С.</v>
      </c>
      <c r="O93" s="261"/>
      <c r="P93" s="262"/>
    </row>
    <row r="94" spans="1:19" ht="15.75" x14ac:dyDescent="0.25">
      <c r="A94" s="41">
        <f ca="1">RAND()</f>
        <v>0.48150776316543142</v>
      </c>
      <c r="B94" s="93"/>
      <c r="C94" s="246" t="str">
        <f>VLOOKUP(H94,Уч!$C$2:$L$1100,2,FALSE)</f>
        <v>Мокроусов Илья</v>
      </c>
      <c r="D94" s="247">
        <f>VLOOKUP(H94,Уч!$C$2:$L$1100,3,FALSE)</f>
        <v>33572</v>
      </c>
      <c r="E94" s="248" t="str">
        <f>VLOOKUP(H94,Уч!$C$2:$L$1100,4,FALSE)</f>
        <v>1</v>
      </c>
      <c r="F94" s="249" t="str">
        <f>VLOOKUP(H94,Уч!$C$2:$L$1100,5,FALSE)</f>
        <v>Москва</v>
      </c>
      <c r="G94" s="250" t="str">
        <f>VLOOKUP(H94,Уч!$C$2:$L$1100,6,FALSE)</f>
        <v>МГУ</v>
      </c>
      <c r="H94" s="192">
        <v>168</v>
      </c>
      <c r="I94" s="288">
        <f>VLOOKUP(H94,Уч!$C$2:$L$1100,8,FALSE)</f>
        <v>0</v>
      </c>
      <c r="J94" s="251" t="s">
        <v>689</v>
      </c>
      <c r="K94" s="287"/>
      <c r="L94" s="316" t="e">
        <f t="shared" si="5"/>
        <v>#N/A</v>
      </c>
      <c r="M94" s="309"/>
      <c r="N94" s="260" t="str">
        <f>VLOOKUP(H94,Уч!$C$2:$L$1100,9,FALSE)</f>
        <v>Паращук В.Н.</v>
      </c>
      <c r="O94" s="261"/>
      <c r="P94" s="262"/>
    </row>
    <row r="95" spans="1:19" ht="15.75" x14ac:dyDescent="0.25">
      <c r="B95" s="93" t="s">
        <v>673</v>
      </c>
      <c r="C95" s="246" t="str">
        <f>VLOOKUP(H95,Уч!$C$2:$L$1100,2,FALSE)</f>
        <v>Дылдин Максим</v>
      </c>
      <c r="D95" s="247">
        <f>VLOOKUP(H95,Уч!$C$2:$L$1100,3,FALSE)</f>
        <v>31916</v>
      </c>
      <c r="E95" s="248" t="str">
        <f>VLOOKUP(H95,Уч!$C$2:$L$1100,4,FALSE)</f>
        <v>змс</v>
      </c>
      <c r="F95" s="249" t="str">
        <f>VLOOKUP(H95,Уч!$C$2:$L$1100,5,FALSE)</f>
        <v>Пермский</v>
      </c>
      <c r="G95" s="250" t="str">
        <f>VLOOKUP(H95,Уч!$C$2:$L$1100,6,FALSE)</f>
        <v>Сборная РФ</v>
      </c>
      <c r="H95" s="140">
        <v>228</v>
      </c>
      <c r="I95" s="250" t="str">
        <f>VLOOKUP(H95,Уч!$C$2:$L$1100,8,FALSE)</f>
        <v>в/к</v>
      </c>
      <c r="J95" s="251">
        <v>21.69</v>
      </c>
      <c r="K95" s="287"/>
      <c r="L95" s="259" t="str">
        <f t="shared" si="5"/>
        <v>кмс</v>
      </c>
      <c r="M95" s="309"/>
      <c r="N95" s="260" t="str">
        <f>VLOOKUP(H95,Уч!$C$2:$L$1100,9,FALSE)</f>
        <v>Верещагина З.Г.</v>
      </c>
      <c r="O95" s="261">
        <v>2169</v>
      </c>
      <c r="P95" s="262"/>
    </row>
    <row r="96" spans="1:19" ht="15.75" x14ac:dyDescent="0.25">
      <c r="A96" s="41">
        <f ca="1">RAND()</f>
        <v>0.18274514668006892</v>
      </c>
      <c r="B96" s="93" t="s">
        <v>673</v>
      </c>
      <c r="C96" s="246" t="str">
        <f>VLOOKUP(H96,Уч!$C$2:$L$1100,2,FALSE)</f>
        <v>Лонин Даниил</v>
      </c>
      <c r="D96" s="247">
        <f>VLOOKUP(H96,Уч!$C$2:$L$1100,3,FALSE)</f>
        <v>34220</v>
      </c>
      <c r="E96" s="248" t="str">
        <f>VLOOKUP(H96,Уч!$C$2:$L$1100,4,FALSE)</f>
        <v>мс</v>
      </c>
      <c r="F96" s="249" t="str">
        <f>VLOOKUP(H96,Уч!$C$2:$L$1100,5,FALSE)</f>
        <v xml:space="preserve">Рязанская </v>
      </c>
      <c r="G96" s="250" t="str">
        <f>VLOOKUP(H96,Уч!$C$2:$L$1100,6,FALSE)</f>
        <v>СК "Луч"</v>
      </c>
      <c r="H96" s="140">
        <v>244</v>
      </c>
      <c r="I96" s="250" t="str">
        <f>VLOOKUP(H96,Уч!$C$2:$L$1100,8,FALSE)</f>
        <v>в/к</v>
      </c>
      <c r="J96" s="251">
        <v>21.75</v>
      </c>
      <c r="K96" s="287"/>
      <c r="L96" s="259" t="str">
        <f t="shared" si="5"/>
        <v>кмс</v>
      </c>
      <c r="M96" s="309"/>
      <c r="N96" s="260" t="str">
        <f>VLOOKUP(H96,Уч!$C$2:$L$1100,9,FALSE)</f>
        <v>Джавахова Г.С., Капацинский О.К.</v>
      </c>
      <c r="O96" s="261">
        <v>2175</v>
      </c>
      <c r="P96" s="262"/>
    </row>
    <row r="97" spans="1:16" ht="15.75" x14ac:dyDescent="0.25">
      <c r="A97" s="41">
        <f ca="1">RAND()</f>
        <v>0.15986669266272946</v>
      </c>
      <c r="B97" s="93" t="s">
        <v>673</v>
      </c>
      <c r="C97" s="246" t="str">
        <f>VLOOKUP(H97,Уч!$C$2:$L$1100,2,FALSE)</f>
        <v>Федин Андрей</v>
      </c>
      <c r="D97" s="247">
        <f>VLOOKUP(H97,Уч!$C$2:$L$1100,3,FALSE)</f>
        <v>31445</v>
      </c>
      <c r="E97" s="248" t="str">
        <f>VLOOKUP(H97,Уч!$C$2:$L$1100,4,FALSE)</f>
        <v>мс</v>
      </c>
      <c r="F97" s="249" t="str">
        <f>VLOOKUP(H97,Уч!$C$2:$L$1100,5,FALSE)</f>
        <v>Карелия</v>
      </c>
      <c r="G97" s="288">
        <f>VLOOKUP(H97,Уч!$C$2:$L$1100,6,FALSE)</f>
        <v>0</v>
      </c>
      <c r="H97" s="192">
        <v>579</v>
      </c>
      <c r="I97" s="250" t="str">
        <f>VLOOKUP(H97,Уч!$C$2:$L$1100,8,FALSE)</f>
        <v>в/к</v>
      </c>
      <c r="J97" s="251">
        <v>21.89</v>
      </c>
      <c r="K97" s="287"/>
      <c r="L97" s="259" t="str">
        <f t="shared" si="5"/>
        <v>кмс</v>
      </c>
      <c r="M97" s="309"/>
      <c r="N97" s="260" t="str">
        <f>VLOOKUP(H97,Уч!$C$2:$L$1100,9,FALSE)</f>
        <v>Воробьёв С.А., Фарутин Н.В.</v>
      </c>
      <c r="O97" s="386">
        <v>2189</v>
      </c>
      <c r="P97" s="387"/>
    </row>
    <row r="98" spans="1:16" ht="15.75" x14ac:dyDescent="0.25">
      <c r="A98" s="41">
        <f ca="1">RAND()</f>
        <v>0.62615861862579669</v>
      </c>
      <c r="B98" s="93" t="s">
        <v>673</v>
      </c>
      <c r="C98" s="246" t="str">
        <f>VLOOKUP(H98,Уч!$C$2:$L$1100,2,FALSE)</f>
        <v>Журавлев Олег</v>
      </c>
      <c r="D98" s="247">
        <f>VLOOKUP(H98,Уч!$C$2:$L$1100,3,FALSE)</f>
        <v>30088</v>
      </c>
      <c r="E98" s="248" t="str">
        <f>VLOOKUP(H98,Уч!$C$2:$L$1100,4,FALSE)</f>
        <v>мсмк</v>
      </c>
      <c r="F98" s="317">
        <f>VLOOKUP(H98,Уч!$C$2:$L$1100,5,FALSE)</f>
        <v>0</v>
      </c>
      <c r="G98" s="250" t="str">
        <f>VLOOKUP(H98,Уч!$C$2:$L$1100,6,FALSE)</f>
        <v>РОО КСК ЛУЧ</v>
      </c>
      <c r="H98" s="210">
        <v>84</v>
      </c>
      <c r="I98" s="250" t="str">
        <f>VLOOKUP(H98,Уч!$C$2:$L$1100,8,FALSE)</f>
        <v>в/к</v>
      </c>
      <c r="J98" s="251">
        <v>23.23</v>
      </c>
      <c r="K98" s="287"/>
      <c r="L98" s="259">
        <f t="shared" si="5"/>
        <v>1</v>
      </c>
      <c r="M98" s="309"/>
      <c r="N98" s="260" t="str">
        <f>VLOOKUP(H98,Уч!$C$2:$L$1100,9,FALSE)</f>
        <v>Михеева В.В.</v>
      </c>
      <c r="O98" s="261">
        <v>2323</v>
      </c>
      <c r="P98" s="262"/>
    </row>
    <row r="99" spans="1:16" ht="15.75" x14ac:dyDescent="0.25">
      <c r="A99" s="41">
        <f ca="1">RAND()</f>
        <v>9.4818873136628623E-2</v>
      </c>
      <c r="B99" s="93" t="s">
        <v>673</v>
      </c>
      <c r="C99" s="246" t="str">
        <f>VLOOKUP(H99,Уч!$C$2:$L$1100,2,FALSE)</f>
        <v>Колесниченко Вячеслав</v>
      </c>
      <c r="D99" s="247">
        <f>VLOOKUP(H99,Уч!$C$2:$L$1100,3,FALSE)</f>
        <v>32905</v>
      </c>
      <c r="E99" s="248" t="str">
        <f>VLOOKUP(H99,Уч!$C$2:$L$1100,4,FALSE)</f>
        <v>мсмк</v>
      </c>
      <c r="F99" s="249" t="str">
        <f>VLOOKUP(H99,Уч!$C$2:$L$1100,5,FALSE)</f>
        <v>Московская - Волгоградская</v>
      </c>
      <c r="G99" s="288">
        <f>VLOOKUP(H99,Уч!$C$2:$L$1100,6,FALSE)</f>
        <v>0</v>
      </c>
      <c r="H99" s="140">
        <v>200</v>
      </c>
      <c r="I99" s="250" t="str">
        <f>VLOOKUP(H99,Уч!$C$2:$L$1100,8,FALSE)</f>
        <v>в/к</v>
      </c>
      <c r="J99" s="251" t="s">
        <v>689</v>
      </c>
      <c r="K99" s="287"/>
      <c r="L99" s="316" t="e">
        <f t="shared" si="5"/>
        <v>#N/A</v>
      </c>
      <c r="M99" s="309"/>
      <c r="N99" s="260" t="str">
        <f>VLOOKUP(H99,Уч!$C$2:$L$1100,9,FALSE)</f>
        <v>Чемерисов Н.Ф.Мурованный Ю.И.</v>
      </c>
      <c r="O99" s="261"/>
      <c r="P99" s="262"/>
    </row>
    <row r="100" spans="1:16" ht="15.75" hidden="1" x14ac:dyDescent="0.25">
      <c r="B100" s="93"/>
      <c r="C100" s="246"/>
      <c r="D100" s="247"/>
      <c r="E100" s="248"/>
      <c r="F100" s="249"/>
      <c r="G100" s="250"/>
      <c r="H100" s="140"/>
      <c r="I100" s="250"/>
      <c r="J100" s="251"/>
      <c r="K100" s="287"/>
      <c r="L100" s="259"/>
      <c r="M100" s="309"/>
      <c r="N100" s="260"/>
      <c r="O100" s="261"/>
      <c r="P100" s="262"/>
    </row>
    <row r="101" spans="1:16" ht="15.75" hidden="1" x14ac:dyDescent="0.25">
      <c r="B101" s="93"/>
      <c r="C101" s="246"/>
      <c r="D101" s="247"/>
      <c r="E101" s="248"/>
      <c r="F101" s="249"/>
      <c r="G101" s="250"/>
      <c r="H101" s="192"/>
      <c r="I101" s="250"/>
      <c r="J101" s="251"/>
      <c r="K101" s="252"/>
      <c r="L101" s="259"/>
      <c r="M101" s="309"/>
      <c r="N101" s="260"/>
      <c r="O101" s="261"/>
      <c r="P101" s="262"/>
    </row>
    <row r="102" spans="1:16" s="48" customFormat="1" ht="15.75" hidden="1" x14ac:dyDescent="0.3">
      <c r="D102" s="382"/>
      <c r="O102" s="100"/>
      <c r="P102" s="93"/>
    </row>
    <row r="103" spans="1:16" s="48" customFormat="1" ht="15.75" hidden="1" x14ac:dyDescent="0.3">
      <c r="D103" s="382"/>
      <c r="O103" s="100"/>
      <c r="P103" s="93"/>
    </row>
    <row r="104" spans="1:16" s="48" customFormat="1" ht="15.75" hidden="1" x14ac:dyDescent="0.3">
      <c r="C104" s="48" t="s">
        <v>50</v>
      </c>
      <c r="D104" s="382"/>
      <c r="O104" s="100"/>
      <c r="P104" s="93"/>
    </row>
    <row r="105" spans="1:16" s="48" customFormat="1" ht="15.75" hidden="1" x14ac:dyDescent="0.3">
      <c r="D105" s="382"/>
      <c r="O105" s="100"/>
      <c r="P105" s="93"/>
    </row>
    <row r="106" spans="1:16" s="48" customFormat="1" ht="15.75" hidden="1" x14ac:dyDescent="0.3">
      <c r="C106" s="48" t="s">
        <v>34</v>
      </c>
      <c r="D106" s="382"/>
      <c r="O106" s="100"/>
      <c r="P106" s="93"/>
    </row>
    <row r="107" spans="1:16" s="48" customFormat="1" ht="15.75" hidden="1" x14ac:dyDescent="0.3">
      <c r="D107" s="382"/>
      <c r="O107" s="100"/>
      <c r="P107" s="93"/>
    </row>
    <row r="108" spans="1:16" s="48" customFormat="1" ht="15.75" hidden="1" x14ac:dyDescent="0.3">
      <c r="D108" s="382"/>
      <c r="O108" s="100"/>
      <c r="P108" s="93"/>
    </row>
    <row r="109" spans="1:16" s="48" customFormat="1" ht="15.75" hidden="1" x14ac:dyDescent="0.3">
      <c r="D109" s="382"/>
      <c r="O109" s="100"/>
      <c r="P109" s="93"/>
    </row>
    <row r="110" spans="1:16" s="48" customFormat="1" ht="15.75" x14ac:dyDescent="0.3">
      <c r="D110" s="382"/>
      <c r="O110" s="100"/>
      <c r="P110" s="93"/>
    </row>
    <row r="111" spans="1:16" s="48" customFormat="1" ht="15.75" x14ac:dyDescent="0.3">
      <c r="D111" s="382"/>
      <c r="O111" s="100"/>
      <c r="P111" s="93"/>
    </row>
  </sheetData>
  <sortState ref="B10:N17">
    <sortCondition ref="B10:B17"/>
  </sortState>
  <printOptions horizontalCentered="1"/>
  <pageMargins left="0.39370078740157483" right="0.39370078740157483" top="0.39370078740157483" bottom="0.39370078740157483" header="0.51181102362204722" footer="0.70866141732283472"/>
  <pageSetup paperSize="9" scale="85" orientation="portrait" horizontalDpi="4294967293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98"/>
  <sheetViews>
    <sheetView view="pageBreakPreview" topLeftCell="B70" zoomScaleSheetLayoutView="100" workbookViewId="0">
      <selection activeCell="R7" sqref="R7"/>
    </sheetView>
  </sheetViews>
  <sheetFormatPr defaultRowHeight="12.75" outlineLevelCol="1" x14ac:dyDescent="0.3"/>
  <cols>
    <col min="1" max="1" width="12" style="15" hidden="1" customWidth="1" outlineLevel="1"/>
    <col min="2" max="2" width="5.28515625" style="15" customWidth="1" collapsed="1"/>
    <col min="3" max="3" width="21.42578125" style="15" customWidth="1"/>
    <col min="4" max="4" width="6.42578125" style="97" customWidth="1"/>
    <col min="5" max="5" width="6.140625" style="15" customWidth="1"/>
    <col min="6" max="6" width="8.28515625" style="15" bestFit="1" customWidth="1"/>
    <col min="7" max="7" width="12.28515625" style="15" customWidth="1"/>
    <col min="8" max="8" width="5.42578125" style="15" customWidth="1"/>
    <col min="9" max="9" width="4.140625" style="15" hidden="1" customWidth="1"/>
    <col min="10" max="10" width="16.85546875" style="15" customWidth="1"/>
    <col min="11" max="11" width="6.140625" style="15" hidden="1" customWidth="1"/>
    <col min="12" max="12" width="6.140625" style="15" customWidth="1"/>
    <col min="13" max="13" width="5.42578125" style="15" hidden="1" customWidth="1"/>
    <col min="14" max="14" width="23.85546875" style="15" customWidth="1"/>
    <col min="15" max="15" width="9.140625" style="35" customWidth="1" outlineLevel="1"/>
    <col min="16" max="16" width="9.140625" style="17" customWidth="1" outlineLevel="1"/>
    <col min="17" max="16384" width="9.140625" style="15"/>
  </cols>
  <sheetData>
    <row r="1" spans="1:19" ht="15.75" x14ac:dyDescent="0.3">
      <c r="B1" s="31" t="str">
        <f>Расп!B26</f>
        <v>ЧЕМПИОНАТ г.Москвы по легкой атлетике</v>
      </c>
      <c r="D1" s="95"/>
      <c r="E1" s="17"/>
      <c r="O1" s="22"/>
      <c r="P1" s="21"/>
      <c r="Q1" s="39" t="s">
        <v>51</v>
      </c>
      <c r="R1" s="64">
        <v>6</v>
      </c>
    </row>
    <row r="2" spans="1:19" ht="15.75" x14ac:dyDescent="0.3">
      <c r="B2" s="31" t="str">
        <f>Расп!B27</f>
        <v>Москва, ЛФК ЦСКА 23-24.01.2014г.</v>
      </c>
      <c r="D2" s="95"/>
      <c r="E2" s="17"/>
      <c r="O2" s="22"/>
      <c r="P2" s="21"/>
      <c r="Q2" s="39" t="s">
        <v>52</v>
      </c>
      <c r="R2" s="64">
        <v>46.81</v>
      </c>
      <c r="S2" s="39" t="s">
        <v>51</v>
      </c>
    </row>
    <row r="3" spans="1:19" x14ac:dyDescent="0.3">
      <c r="C3" s="24"/>
      <c r="D3" s="95"/>
      <c r="E3" s="17"/>
      <c r="O3" s="22"/>
      <c r="P3" s="21"/>
      <c r="Q3" s="39" t="s">
        <v>53</v>
      </c>
      <c r="R3" s="64">
        <v>48.56</v>
      </c>
      <c r="S3" s="39" t="s">
        <v>52</v>
      </c>
    </row>
    <row r="4" spans="1:19" ht="15.75" x14ac:dyDescent="0.3">
      <c r="C4" s="31" t="str">
        <f>Расп!B11</f>
        <v>БЕГ 400м</v>
      </c>
      <c r="D4" s="95"/>
      <c r="E4" s="17"/>
      <c r="G4" s="295" t="s">
        <v>10</v>
      </c>
      <c r="H4" s="296">
        <f>Расп!F7</f>
        <v>0</v>
      </c>
      <c r="I4" s="76"/>
      <c r="J4" s="75">
        <f>Расп!A15</f>
        <v>41662</v>
      </c>
      <c r="L4" s="25"/>
      <c r="O4" s="22"/>
      <c r="P4" s="21"/>
      <c r="Q4" s="39">
        <v>1</v>
      </c>
      <c r="R4" s="64">
        <v>50.66</v>
      </c>
      <c r="S4" s="39" t="s">
        <v>53</v>
      </c>
    </row>
    <row r="5" spans="1:19" ht="15.75" x14ac:dyDescent="0.3">
      <c r="C5" s="31" t="str">
        <f>Расп!B29</f>
        <v>МУЖЧИНЫ</v>
      </c>
      <c r="D5" s="95"/>
      <c r="E5" s="17"/>
      <c r="G5" s="295" t="s">
        <v>11</v>
      </c>
      <c r="H5" s="296">
        <f>Расп!G7</f>
        <v>0</v>
      </c>
      <c r="I5" s="76"/>
      <c r="J5" s="308" t="s">
        <v>31</v>
      </c>
      <c r="K5" s="315" t="str">
        <f>Расп!C11</f>
        <v>19.05</v>
      </c>
      <c r="L5" s="27"/>
      <c r="O5" s="29" t="s">
        <v>17</v>
      </c>
      <c r="P5" s="21"/>
      <c r="Q5" s="39">
        <v>2</v>
      </c>
      <c r="R5" s="64">
        <v>53.16</v>
      </c>
      <c r="S5" s="39">
        <v>1</v>
      </c>
    </row>
    <row r="6" spans="1:19" ht="15.75" x14ac:dyDescent="0.3">
      <c r="C6" s="30" t="s">
        <v>704</v>
      </c>
      <c r="D6" s="95"/>
      <c r="E6" s="17"/>
      <c r="G6" s="295" t="s">
        <v>12</v>
      </c>
      <c r="H6" s="296">
        <f>Расп!H7</f>
        <v>0</v>
      </c>
      <c r="I6" s="76"/>
      <c r="J6" s="308" t="s">
        <v>32</v>
      </c>
      <c r="K6" s="315">
        <f>Расп!D11</f>
        <v>0</v>
      </c>
      <c r="O6" s="29" t="s">
        <v>18</v>
      </c>
      <c r="P6" s="21"/>
      <c r="Q6" s="39">
        <v>3</v>
      </c>
      <c r="R6" s="64">
        <v>57.16</v>
      </c>
      <c r="S6" s="39">
        <v>2</v>
      </c>
    </row>
    <row r="7" spans="1:19" ht="15.75" x14ac:dyDescent="0.3">
      <c r="C7" s="360" t="s">
        <v>654</v>
      </c>
      <c r="D7" s="95"/>
      <c r="E7" s="17"/>
      <c r="O7" s="29" t="s">
        <v>19</v>
      </c>
      <c r="P7" s="21"/>
      <c r="Q7" s="39" t="s">
        <v>37</v>
      </c>
      <c r="R7" s="64"/>
      <c r="S7" s="39">
        <v>3</v>
      </c>
    </row>
    <row r="8" spans="1:19" s="39" customFormat="1" x14ac:dyDescent="0.3">
      <c r="A8" s="40" t="s">
        <v>33</v>
      </c>
      <c r="B8" s="40" t="s">
        <v>29</v>
      </c>
      <c r="C8" s="40" t="s">
        <v>13</v>
      </c>
      <c r="D8" s="130" t="s">
        <v>0</v>
      </c>
      <c r="E8" s="40" t="s">
        <v>58</v>
      </c>
      <c r="F8" s="40" t="s">
        <v>661</v>
      </c>
      <c r="G8" s="40" t="s">
        <v>7</v>
      </c>
      <c r="H8" s="40" t="s">
        <v>15</v>
      </c>
      <c r="I8" s="40"/>
      <c r="J8" s="40" t="s">
        <v>14</v>
      </c>
      <c r="K8" s="40" t="s">
        <v>72</v>
      </c>
      <c r="L8" s="40" t="s">
        <v>44</v>
      </c>
      <c r="M8" s="40" t="s">
        <v>22</v>
      </c>
      <c r="N8" s="40" t="s">
        <v>46</v>
      </c>
      <c r="O8" s="310" t="s">
        <v>21</v>
      </c>
      <c r="P8" s="29" t="s">
        <v>20</v>
      </c>
      <c r="Q8" s="39" t="s">
        <v>36</v>
      </c>
      <c r="R8" s="64"/>
      <c r="S8" s="39" t="s">
        <v>37</v>
      </c>
    </row>
    <row r="9" spans="1:19" s="39" customFormat="1" ht="16.5" customHeight="1" x14ac:dyDescent="0.3">
      <c r="A9" s="40"/>
      <c r="B9" s="42"/>
      <c r="C9" s="40"/>
      <c r="D9" s="96"/>
      <c r="E9" s="69"/>
      <c r="F9" s="94"/>
      <c r="G9" s="94"/>
      <c r="H9" s="70"/>
      <c r="I9" s="70"/>
      <c r="J9" s="71"/>
      <c r="K9" s="72"/>
      <c r="L9" s="311"/>
      <c r="M9" s="40"/>
      <c r="N9" s="312"/>
      <c r="O9" s="254"/>
      <c r="P9" s="51"/>
      <c r="Q9" s="39" t="s">
        <v>35</v>
      </c>
      <c r="R9" s="64"/>
      <c r="S9" s="39" t="s">
        <v>36</v>
      </c>
    </row>
    <row r="10" spans="1:19" s="39" customFormat="1" ht="15.75" x14ac:dyDescent="0.25">
      <c r="A10" s="41"/>
      <c r="B10" s="93">
        <v>1</v>
      </c>
      <c r="C10" s="246" t="str">
        <f>VLOOKUP(H10,Уч!$C$2:$L$1100,2,FALSE)</f>
        <v>Еремин Максим</v>
      </c>
      <c r="D10" s="247">
        <f>VLOOKUP(H10,Уч!$C$2:$L$1100,3,FALSE)</f>
        <v>33682</v>
      </c>
      <c r="E10" s="248" t="str">
        <f>VLOOKUP(H10,Уч!$C$2:$L$1100,4,FALSE)</f>
        <v>мс</v>
      </c>
      <c r="F10" s="249" t="str">
        <f>VLOOKUP(H10,Уч!$C$2:$L$1100,5,FALSE)</f>
        <v>Москва</v>
      </c>
      <c r="G10" s="250" t="str">
        <f>VLOOKUP(H10,Уч!$C$2:$L$1100,6,FALSE)</f>
        <v>МГФСО</v>
      </c>
      <c r="H10" s="140">
        <v>143</v>
      </c>
      <c r="I10" s="288">
        <f>VLOOKUP(H10,Уч!$C$2:$L$1100,8,FALSE)</f>
        <v>0</v>
      </c>
      <c r="J10" s="251">
        <f t="shared" ref="J10:J41" si="0">O10/100</f>
        <v>48.02</v>
      </c>
      <c r="K10" s="287"/>
      <c r="L10" s="259" t="str">
        <f t="shared" ref="L10:L41" si="1">LOOKUP(J10,$R$1:$R$11,$Q$1:$Q$11)</f>
        <v>мс</v>
      </c>
      <c r="M10" s="309"/>
      <c r="N10" s="260" t="str">
        <f>VLOOKUP(H10,Уч!$C$2:$L$1100,9,FALSE)</f>
        <v>Голубенко Ю.И.</v>
      </c>
      <c r="O10" s="254">
        <v>4802</v>
      </c>
      <c r="P10" s="51"/>
      <c r="Q10" s="15"/>
      <c r="R10" s="15"/>
      <c r="S10" s="15"/>
    </row>
    <row r="11" spans="1:19" ht="15.75" x14ac:dyDescent="0.25">
      <c r="A11" s="41">
        <f ca="1">RAND()</f>
        <v>0.12175500934269778</v>
      </c>
      <c r="B11" s="93">
        <v>2</v>
      </c>
      <c r="C11" s="246" t="str">
        <f>VLOOKUP(H11,Уч!$C$2:$L$1100,2,FALSE)</f>
        <v>Несмашный Денис</v>
      </c>
      <c r="D11" s="247">
        <f>VLOOKUP(H11,Уч!$C$2:$L$1100,3,FALSE)</f>
        <v>33671</v>
      </c>
      <c r="E11" s="248" t="str">
        <f>VLOOKUP(H11,Уч!$C$2:$L$1100,4,FALSE)</f>
        <v>мс</v>
      </c>
      <c r="F11" s="249" t="str">
        <f>VLOOKUP(H11,Уч!$C$2:$L$1100,5,FALSE)</f>
        <v>Москва</v>
      </c>
      <c r="G11" s="250" t="str">
        <f>VLOOKUP(H11,Уч!$C$2:$L$1100,6,FALSE)</f>
        <v>МГФСО</v>
      </c>
      <c r="H11" s="140">
        <v>170</v>
      </c>
      <c r="I11" s="288">
        <f>VLOOKUP(H11,Уч!$C$2:$L$1100,8,FALSE)</f>
        <v>0</v>
      </c>
      <c r="J11" s="251">
        <f t="shared" si="0"/>
        <v>48.19</v>
      </c>
      <c r="K11" s="287"/>
      <c r="L11" s="259" t="str">
        <f t="shared" si="1"/>
        <v>мс</v>
      </c>
      <c r="M11" s="309"/>
      <c r="N11" s="260" t="str">
        <f>VLOOKUP(H11,Уч!$C$2:$L$1100,9,FALSE)</f>
        <v>Голубенко Ю.И.Герасимчук О.Г.</v>
      </c>
      <c r="O11" s="254">
        <v>4819</v>
      </c>
      <c r="P11" s="51"/>
    </row>
    <row r="12" spans="1:19" ht="15.75" x14ac:dyDescent="0.25">
      <c r="A12" s="41"/>
      <c r="B12" s="93">
        <v>3</v>
      </c>
      <c r="C12" s="246" t="str">
        <f>VLOOKUP(H12,Уч!$C$2:$L$1100,2,FALSE)</f>
        <v>Андреев Константин</v>
      </c>
      <c r="D12" s="247">
        <f>VLOOKUP(H12,Уч!$C$2:$L$1100,3,FALSE)</f>
        <v>33095</v>
      </c>
      <c r="E12" s="248" t="str">
        <f>VLOOKUP(H12,Уч!$C$2:$L$1100,4,FALSE)</f>
        <v>мс</v>
      </c>
      <c r="F12" s="249" t="str">
        <f>VLOOKUP(H12,Уч!$C$2:$L$1100,5,FALSE)</f>
        <v>Москва</v>
      </c>
      <c r="G12" s="250" t="str">
        <f>VLOOKUP(H12,Уч!$C$2:$L$1100,6,FALSE)</f>
        <v>Юность Москвы</v>
      </c>
      <c r="H12" s="140">
        <v>123</v>
      </c>
      <c r="I12" s="288">
        <f>VLOOKUP(H12,Уч!$C$2:$L$1100,8,FALSE)</f>
        <v>0</v>
      </c>
      <c r="J12" s="251">
        <f t="shared" si="0"/>
        <v>48.33</v>
      </c>
      <c r="K12" s="287"/>
      <c r="L12" s="259" t="str">
        <f t="shared" si="1"/>
        <v>мс</v>
      </c>
      <c r="M12" s="309"/>
      <c r="N12" s="260" t="str">
        <f>VLOOKUP(H12,Уч!$C$2:$L$1100,9,FALSE)</f>
        <v>Щеглова И.В. Носов С.В.</v>
      </c>
      <c r="O12" s="254">
        <v>4833</v>
      </c>
      <c r="P12" s="51"/>
    </row>
    <row r="13" spans="1:19" ht="15.75" x14ac:dyDescent="0.25">
      <c r="A13" s="41">
        <f ca="1">RAND()</f>
        <v>0.98177363079627589</v>
      </c>
      <c r="B13" s="93">
        <v>4</v>
      </c>
      <c r="C13" s="246" t="str">
        <f>VLOOKUP(H13,Уч!$C$2:$L$1100,2,FALSE)</f>
        <v>Скоробогатько Александр</v>
      </c>
      <c r="D13" s="247">
        <f>VLOOKUP(H13,Уч!$C$2:$L$1100,3,FALSE)</f>
        <v>34553</v>
      </c>
      <c r="E13" s="248" t="str">
        <f>VLOOKUP(H13,Уч!$C$2:$L$1100,4,FALSE)</f>
        <v>мс</v>
      </c>
      <c r="F13" s="249" t="str">
        <f>VLOOKUP(H13,Уч!$C$2:$L$1100,5,FALSE)</f>
        <v>Москва</v>
      </c>
      <c r="G13" s="250" t="str">
        <f>VLOOKUP(H13,Уч!$C$2:$L$1100,6,FALSE)</f>
        <v>ЦСП по л/а</v>
      </c>
      <c r="H13" s="140">
        <v>186</v>
      </c>
      <c r="I13" s="288">
        <f>VLOOKUP(H13,Уч!$C$2:$L$1100,8,FALSE)</f>
        <v>0</v>
      </c>
      <c r="J13" s="251">
        <f t="shared" si="0"/>
        <v>48.39</v>
      </c>
      <c r="K13" s="287"/>
      <c r="L13" s="259" t="str">
        <f t="shared" si="1"/>
        <v>мс</v>
      </c>
      <c r="M13" s="309"/>
      <c r="N13" s="260" t="str">
        <f>VLOOKUP(H13,Уч!$C$2:$L$1100,9,FALSE)</f>
        <v>Зеленцова Т.П.</v>
      </c>
      <c r="O13" s="254">
        <v>4839</v>
      </c>
      <c r="P13" s="51"/>
    </row>
    <row r="14" spans="1:19" ht="15.75" x14ac:dyDescent="0.25">
      <c r="A14" s="41"/>
      <c r="B14" s="93">
        <v>5</v>
      </c>
      <c r="C14" s="246" t="str">
        <f>VLOOKUP(H14,Уч!$C$2:$L$1100,2,FALSE)</f>
        <v>Бабенко Егор</v>
      </c>
      <c r="D14" s="247">
        <f>VLOOKUP(H14,Уч!$C$2:$L$1100,3,FALSE)</f>
        <v>31729</v>
      </c>
      <c r="E14" s="248" t="str">
        <f>VLOOKUP(H14,Уч!$C$2:$L$1100,4,FALSE)</f>
        <v>мс</v>
      </c>
      <c r="F14" s="249" t="str">
        <f>VLOOKUP(H14,Уч!$C$2:$L$1100,5,FALSE)</f>
        <v>Москва</v>
      </c>
      <c r="G14" s="250" t="str">
        <f>VLOOKUP(H14,Уч!$C$2:$L$1100,6,FALSE)</f>
        <v>МГФСО</v>
      </c>
      <c r="H14" s="140">
        <v>126</v>
      </c>
      <c r="I14" s="288">
        <f>VLOOKUP(H14,Уч!$C$2:$L$1100,8,FALSE)</f>
        <v>0</v>
      </c>
      <c r="J14" s="251">
        <f t="shared" si="0"/>
        <v>48.58</v>
      </c>
      <c r="K14" s="287"/>
      <c r="L14" s="259" t="str">
        <f t="shared" si="1"/>
        <v>кмс</v>
      </c>
      <c r="M14" s="309"/>
      <c r="N14" s="260" t="str">
        <f>VLOOKUP(H14,Уч!$C$2:$L$1100,9,FALSE)</f>
        <v>Чемерисов Н.Ф.</v>
      </c>
      <c r="O14" s="254">
        <v>4858</v>
      </c>
      <c r="P14" s="51"/>
    </row>
    <row r="15" spans="1:19" ht="15.75" x14ac:dyDescent="0.25">
      <c r="A15" s="41"/>
      <c r="B15" s="93">
        <v>6</v>
      </c>
      <c r="C15" s="246" t="str">
        <f>VLOOKUP(H15,Уч!$C$2:$L$1100,2,FALSE)</f>
        <v>Куксин Евгений</v>
      </c>
      <c r="D15" s="247">
        <f>VLOOKUP(H15,Уч!$C$2:$L$1100,3,FALSE)</f>
        <v>32965</v>
      </c>
      <c r="E15" s="248" t="str">
        <f>VLOOKUP(H15,Уч!$C$2:$L$1100,4,FALSE)</f>
        <v>кмс</v>
      </c>
      <c r="F15" s="249" t="str">
        <f>VLOOKUP(H15,Уч!$C$2:$L$1100,5,FALSE)</f>
        <v>Москва</v>
      </c>
      <c r="G15" s="250" t="str">
        <f>VLOOKUP(H15,Уч!$C$2:$L$1100,6,FALSE)</f>
        <v>ЦСП по л/а - ЦСКА</v>
      </c>
      <c r="H15" s="140">
        <v>156</v>
      </c>
      <c r="I15" s="288">
        <f>VLOOKUP(H15,Уч!$C$2:$L$1100,8,FALSE)</f>
        <v>0</v>
      </c>
      <c r="J15" s="251">
        <f t="shared" si="0"/>
        <v>48.59</v>
      </c>
      <c r="K15" s="287"/>
      <c r="L15" s="259" t="str">
        <f t="shared" si="1"/>
        <v>кмс</v>
      </c>
      <c r="M15" s="309"/>
      <c r="N15" s="260" t="str">
        <f>VLOOKUP(H15,Уч!$C$2:$L$1100,9,FALSE)</f>
        <v>Оськин С.Ю., Вдовин М.В.</v>
      </c>
      <c r="O15" s="254">
        <v>4859</v>
      </c>
      <c r="P15" s="51"/>
    </row>
    <row r="16" spans="1:19" ht="15.75" x14ac:dyDescent="0.25">
      <c r="A16" s="41">
        <f ca="1">RAND()</f>
        <v>0.38256307366161169</v>
      </c>
      <c r="B16" s="93">
        <v>7</v>
      </c>
      <c r="C16" s="246" t="str">
        <f>VLOOKUP(H16,Уч!$C$2:$L$1100,2,FALSE)</f>
        <v>Евсюков Евгений</v>
      </c>
      <c r="D16" s="247">
        <f>VLOOKUP(H16,Уч!$C$2:$L$1100,3,FALSE)</f>
        <v>32620</v>
      </c>
      <c r="E16" s="248" t="str">
        <f>VLOOKUP(H16,Уч!$C$2:$L$1100,4,FALSE)</f>
        <v>кмс</v>
      </c>
      <c r="F16" s="249" t="str">
        <f>VLOOKUP(H16,Уч!$C$2:$L$1100,5,FALSE)</f>
        <v>Москва</v>
      </c>
      <c r="G16" s="250" t="str">
        <f>VLOOKUP(H16,Уч!$C$2:$L$1100,6,FALSE)</f>
        <v>МГФСО</v>
      </c>
      <c r="H16" s="140">
        <v>142</v>
      </c>
      <c r="I16" s="288">
        <f>VLOOKUP(H16,Уч!$C$2:$L$1100,8,FALSE)</f>
        <v>0</v>
      </c>
      <c r="J16" s="251">
        <f t="shared" si="0"/>
        <v>48.61</v>
      </c>
      <c r="K16" s="287"/>
      <c r="L16" s="259" t="str">
        <f t="shared" si="1"/>
        <v>кмс</v>
      </c>
      <c r="M16" s="309"/>
      <c r="N16" s="260" t="str">
        <f>VLOOKUP(H16,Уч!$C$2:$L$1100,9,FALSE)</f>
        <v>Голубенко Ю.И.Абдуллаев В.Ш.Никитин А.Н.</v>
      </c>
      <c r="O16" s="254">
        <v>4861</v>
      </c>
      <c r="P16" s="51"/>
    </row>
    <row r="17" spans="1:19" ht="15.75" x14ac:dyDescent="0.25">
      <c r="A17" s="41"/>
      <c r="B17" s="93">
        <v>8</v>
      </c>
      <c r="C17" s="246" t="str">
        <f>VLOOKUP(H17,Уч!$C$2:$L$1100,2,FALSE)</f>
        <v>Виноградов Игорь</v>
      </c>
      <c r="D17" s="247">
        <f>VLOOKUP(H17,Уч!$C$2:$L$1100,3,FALSE)</f>
        <v>33189</v>
      </c>
      <c r="E17" s="248" t="str">
        <f>VLOOKUP(H17,Уч!$C$2:$L$1100,4,FALSE)</f>
        <v>кмс</v>
      </c>
      <c r="F17" s="249" t="str">
        <f>VLOOKUP(H17,Уч!$C$2:$L$1100,5,FALSE)</f>
        <v>Москва</v>
      </c>
      <c r="G17" s="250" t="str">
        <f>VLOOKUP(H17,Уч!$C$2:$L$1100,6,FALSE)</f>
        <v>РОО КСК ЛУЧ</v>
      </c>
      <c r="H17" s="140">
        <v>131</v>
      </c>
      <c r="I17" s="288">
        <f>VLOOKUP(H17,Уч!$C$2:$L$1100,8,FALSE)</f>
        <v>0</v>
      </c>
      <c r="J17" s="251">
        <f t="shared" si="0"/>
        <v>48.63</v>
      </c>
      <c r="K17" s="287"/>
      <c r="L17" s="259" t="str">
        <f t="shared" si="1"/>
        <v>кмс</v>
      </c>
      <c r="M17" s="309"/>
      <c r="N17" s="260" t="str">
        <f>VLOOKUP(H17,Уч!$C$2:$L$1100,9,FALSE)</f>
        <v>Трефилов В.А.</v>
      </c>
      <c r="O17" s="254">
        <v>4863</v>
      </c>
      <c r="P17" s="51"/>
    </row>
    <row r="18" spans="1:19" ht="15.75" x14ac:dyDescent="0.25">
      <c r="A18" s="41"/>
      <c r="B18" s="93">
        <v>9</v>
      </c>
      <c r="C18" s="246" t="str">
        <f>VLOOKUP(H18,Уч!$C$2:$L$1100,2,FALSE)</f>
        <v>Агафонов Павел</v>
      </c>
      <c r="D18" s="247">
        <f>VLOOKUP(H18,Уч!$C$2:$L$1100,3,FALSE)</f>
        <v>34939</v>
      </c>
      <c r="E18" s="248" t="str">
        <f>VLOOKUP(H18,Уч!$C$2:$L$1100,4,FALSE)</f>
        <v>мс</v>
      </c>
      <c r="F18" s="249" t="str">
        <f>VLOOKUP(H18,Уч!$C$2:$L$1100,5,FALSE)</f>
        <v>Москва</v>
      </c>
      <c r="G18" s="250" t="str">
        <f>VLOOKUP(H18,Уч!$C$2:$L$1100,6,FALSE)</f>
        <v>Юность Москвы</v>
      </c>
      <c r="H18" s="140">
        <v>121</v>
      </c>
      <c r="I18" s="288">
        <f>VLOOKUP(H18,Уч!$C$2:$L$1100,8,FALSE)</f>
        <v>0</v>
      </c>
      <c r="J18" s="251">
        <f t="shared" si="0"/>
        <v>48.68</v>
      </c>
      <c r="K18" s="287"/>
      <c r="L18" s="259" t="str">
        <f t="shared" si="1"/>
        <v>кмс</v>
      </c>
      <c r="M18" s="309"/>
      <c r="N18" s="260" t="str">
        <f>VLOOKUP(H18,Уч!$C$2:$L$1100,9,FALSE)</f>
        <v>Бурлаков О.П. Кравцова К.О.</v>
      </c>
      <c r="O18" s="254">
        <v>4868</v>
      </c>
      <c r="P18" s="51"/>
    </row>
    <row r="19" spans="1:19" ht="15.75" x14ac:dyDescent="0.25">
      <c r="A19" s="41">
        <f ca="1">RAND()</f>
        <v>6.5376106007384971E-2</v>
      </c>
      <c r="B19" s="93">
        <v>10</v>
      </c>
      <c r="C19" s="246" t="str">
        <f>VLOOKUP(H19,Уч!$C$2:$L$1100,2,FALSE)</f>
        <v>Кириллов Павел</v>
      </c>
      <c r="D19" s="247">
        <f>VLOOKUP(H19,Уч!$C$2:$L$1100,3,FALSE)</f>
        <v>31772</v>
      </c>
      <c r="E19" s="248" t="str">
        <f>VLOOKUP(H19,Уч!$C$2:$L$1100,4,FALSE)</f>
        <v>мс</v>
      </c>
      <c r="F19" s="249" t="str">
        <f>VLOOKUP(H19,Уч!$C$2:$L$1100,5,FALSE)</f>
        <v>Москва-Рязанская</v>
      </c>
      <c r="G19" s="250" t="str">
        <f>VLOOKUP(H19,Уч!$C$2:$L$1100,6,FALSE)</f>
        <v>ГБУ ЦСП ЛУЧ</v>
      </c>
      <c r="H19" s="140">
        <v>149</v>
      </c>
      <c r="I19" s="288">
        <f>VLOOKUP(H19,Уч!$C$2:$L$1100,8,FALSE)</f>
        <v>0</v>
      </c>
      <c r="J19" s="251">
        <f t="shared" si="0"/>
        <v>48.75</v>
      </c>
      <c r="K19" s="287"/>
      <c r="L19" s="259" t="str">
        <f t="shared" si="1"/>
        <v>кмс</v>
      </c>
      <c r="M19" s="309"/>
      <c r="N19" s="260" t="str">
        <f>VLOOKUP(H19,Уч!$C$2:$L$1100,9,FALSE)</f>
        <v xml:space="preserve">Федорива ЛВ </v>
      </c>
      <c r="O19" s="254">
        <v>4875</v>
      </c>
      <c r="P19" s="51"/>
    </row>
    <row r="20" spans="1:19" ht="15.75" x14ac:dyDescent="0.25">
      <c r="A20" s="41"/>
      <c r="B20" s="93">
        <v>11</v>
      </c>
      <c r="C20" s="246" t="str">
        <f>VLOOKUP(H20,Уч!$C$2:$L$1100,2,FALSE)</f>
        <v>Тягачев Александр</v>
      </c>
      <c r="D20" s="247">
        <f>VLOOKUP(H20,Уч!$C$2:$L$1100,3,FALSE)</f>
        <v>34672</v>
      </c>
      <c r="E20" s="248" t="str">
        <f>VLOOKUP(H20,Уч!$C$2:$L$1100,4,FALSE)</f>
        <v>кмс</v>
      </c>
      <c r="F20" s="249" t="str">
        <f>VLOOKUP(H20,Уч!$C$2:$L$1100,5,FALSE)</f>
        <v>Москва</v>
      </c>
      <c r="G20" s="250" t="str">
        <f>VLOOKUP(H20,Уч!$C$2:$L$1100,6,FALSE)</f>
        <v>Самбо-70 отделение "Черемушки"</v>
      </c>
      <c r="H20" s="140">
        <v>191</v>
      </c>
      <c r="I20" s="288">
        <f>VLOOKUP(H20,Уч!$C$2:$L$1100,8,FALSE)</f>
        <v>0</v>
      </c>
      <c r="J20" s="251">
        <f t="shared" si="0"/>
        <v>48.79</v>
      </c>
      <c r="K20" s="287"/>
      <c r="L20" s="259" t="str">
        <f t="shared" si="1"/>
        <v>кмс</v>
      </c>
      <c r="M20" s="309"/>
      <c r="N20" s="260" t="str">
        <f>VLOOKUP(H20,Уч!$C$2:$L$1100,9,FALSE)</f>
        <v>Гореловы Н.Б.,В.Н.</v>
      </c>
      <c r="O20" s="254">
        <v>4879</v>
      </c>
      <c r="P20" s="51"/>
    </row>
    <row r="21" spans="1:19" ht="15.75" x14ac:dyDescent="0.25">
      <c r="A21" s="41">
        <f ca="1">RAND()</f>
        <v>0.356941423097073</v>
      </c>
      <c r="B21" s="93">
        <v>12</v>
      </c>
      <c r="C21" s="246" t="str">
        <f>VLOOKUP(H21,Уч!$C$2:$L$1100,2,FALSE)</f>
        <v>Ожгибесов Илья</v>
      </c>
      <c r="D21" s="247">
        <f>VLOOKUP(H21,Уч!$C$2:$L$1100,3,FALSE)</f>
        <v>33795</v>
      </c>
      <c r="E21" s="248" t="str">
        <f>VLOOKUP(H21,Уч!$C$2:$L$1100,4,FALSE)</f>
        <v>кмс</v>
      </c>
      <c r="F21" s="249" t="str">
        <f>VLOOKUP(H21,Уч!$C$2:$L$1100,5,FALSE)</f>
        <v>Москва</v>
      </c>
      <c r="G21" s="250" t="str">
        <f>VLOOKUP(H21,Уч!$C$2:$L$1100,6,FALSE)</f>
        <v>СДЮСШОР-44</v>
      </c>
      <c r="H21" s="140">
        <v>172</v>
      </c>
      <c r="I21" s="288">
        <f>VLOOKUP(H21,Уч!$C$2:$L$1100,8,FALSE)</f>
        <v>0</v>
      </c>
      <c r="J21" s="251">
        <f t="shared" si="0"/>
        <v>49.26</v>
      </c>
      <c r="K21" s="287"/>
      <c r="L21" s="259" t="str">
        <f t="shared" si="1"/>
        <v>кмс</v>
      </c>
      <c r="M21" s="309"/>
      <c r="N21" s="260" t="str">
        <f>VLOOKUP(H21,Уч!$C$2:$L$1100,9,FALSE)</f>
        <v>Калашникова О.Ю.</v>
      </c>
      <c r="O21" s="254">
        <v>4926</v>
      </c>
      <c r="P21" s="51"/>
    </row>
    <row r="22" spans="1:19" ht="15.75" x14ac:dyDescent="0.25">
      <c r="A22" s="41"/>
      <c r="B22" s="93">
        <v>13</v>
      </c>
      <c r="C22" s="246" t="str">
        <f>VLOOKUP(H22,Уч!$C$2:$L$1100,2,FALSE)</f>
        <v>Слободанюк Илья</v>
      </c>
      <c r="D22" s="247">
        <f>VLOOKUP(H22,Уч!$C$2:$L$1100,3,FALSE)</f>
        <v>33838</v>
      </c>
      <c r="E22" s="248" t="str">
        <f>VLOOKUP(H22,Уч!$C$2:$L$1100,4,FALSE)</f>
        <v>кмс</v>
      </c>
      <c r="F22" s="249" t="str">
        <f>VLOOKUP(H22,Уч!$C$2:$L$1100,5,FALSE)</f>
        <v>Москва</v>
      </c>
      <c r="G22" s="250" t="str">
        <f>VLOOKUP(H22,Уч!$C$2:$L$1100,6,FALSE)</f>
        <v>МГФСО</v>
      </c>
      <c r="H22" s="140">
        <v>187</v>
      </c>
      <c r="I22" s="288">
        <f>VLOOKUP(H22,Уч!$C$2:$L$1100,8,FALSE)</f>
        <v>0</v>
      </c>
      <c r="J22" s="251">
        <f t="shared" si="0"/>
        <v>49.36</v>
      </c>
      <c r="K22" s="287"/>
      <c r="L22" s="259" t="str">
        <f t="shared" si="1"/>
        <v>кмс</v>
      </c>
      <c r="M22" s="309"/>
      <c r="N22" s="260" t="str">
        <f>VLOOKUP(H22,Уч!$C$2:$L$1100,9,FALSE)</f>
        <v>Богатырева Т.М.</v>
      </c>
      <c r="O22" s="254">
        <v>4936</v>
      </c>
      <c r="P22" s="51"/>
    </row>
    <row r="23" spans="1:19" s="39" customFormat="1" ht="16.5" customHeight="1" x14ac:dyDescent="0.25">
      <c r="A23" s="41">
        <f ca="1">RAND()</f>
        <v>5.5512401375419462E-2</v>
      </c>
      <c r="B23" s="93">
        <v>14</v>
      </c>
      <c r="C23" s="246" t="str">
        <f>VLOOKUP(H23,Уч!$C$2:$L$1100,2,FALSE)</f>
        <v>Дроздов Дмитрий</v>
      </c>
      <c r="D23" s="247">
        <f>VLOOKUP(H23,Уч!$C$2:$L$1100,3,FALSE)</f>
        <v>34543</v>
      </c>
      <c r="E23" s="248" t="str">
        <f>VLOOKUP(H23,Уч!$C$2:$L$1100,4,FALSE)</f>
        <v>мс</v>
      </c>
      <c r="F23" s="249" t="str">
        <f>VLOOKUP(H23,Уч!$C$2:$L$1100,5,FALSE)</f>
        <v>Москва</v>
      </c>
      <c r="G23" s="250" t="str">
        <f>VLOOKUP(H23,Уч!$C$2:$L$1100,6,FALSE)</f>
        <v>МГФСО</v>
      </c>
      <c r="H23" s="140">
        <v>139</v>
      </c>
      <c r="I23" s="288">
        <f>VLOOKUP(H23,Уч!$C$2:$L$1100,8,FALSE)</f>
        <v>0</v>
      </c>
      <c r="J23" s="251">
        <f t="shared" si="0"/>
        <v>49.41</v>
      </c>
      <c r="K23" s="287"/>
      <c r="L23" s="259" t="str">
        <f t="shared" si="1"/>
        <v>кмс</v>
      </c>
      <c r="M23" s="309"/>
      <c r="N23" s="260" t="str">
        <f>VLOOKUP(H23,Уч!$C$2:$L$1100,9,FALSE)</f>
        <v>Богатырева Т.М.</v>
      </c>
      <c r="O23" s="254">
        <v>4941</v>
      </c>
      <c r="P23" s="51"/>
      <c r="Q23" s="15"/>
      <c r="R23" s="15"/>
      <c r="S23" s="15"/>
    </row>
    <row r="24" spans="1:19" s="39" customFormat="1" ht="15.75" x14ac:dyDescent="0.25">
      <c r="A24" s="41">
        <f ca="1">RAND()</f>
        <v>0.9613370035399933</v>
      </c>
      <c r="B24" s="93">
        <v>15</v>
      </c>
      <c r="C24" s="246" t="str">
        <f>VLOOKUP(H24,Уч!$C$2:$L$1100,2,FALSE)</f>
        <v>Миронов Олег</v>
      </c>
      <c r="D24" s="247">
        <f>VLOOKUP(H24,Уч!$C$2:$L$1100,3,FALSE)</f>
        <v>34033</v>
      </c>
      <c r="E24" s="248" t="str">
        <f>VLOOKUP(H24,Уч!$C$2:$L$1100,4,FALSE)</f>
        <v>мс</v>
      </c>
      <c r="F24" s="249" t="str">
        <f>VLOOKUP(H24,Уч!$C$2:$L$1100,5,FALSE)</f>
        <v>Москва</v>
      </c>
      <c r="G24" s="250" t="str">
        <f>VLOOKUP(H24,Уч!$C$2:$L$1100,6,FALSE)</f>
        <v>ЦСП по л/а</v>
      </c>
      <c r="H24" s="140">
        <v>166</v>
      </c>
      <c r="I24" s="288">
        <f>VLOOKUP(H24,Уч!$C$2:$L$1100,8,FALSE)</f>
        <v>0</v>
      </c>
      <c r="J24" s="251">
        <f t="shared" si="0"/>
        <v>49.54</v>
      </c>
      <c r="K24" s="287"/>
      <c r="L24" s="259" t="str">
        <f t="shared" si="1"/>
        <v>кмс</v>
      </c>
      <c r="M24" s="309"/>
      <c r="N24" s="260" t="str">
        <f>VLOOKUP(H24,Уч!$C$2:$L$1100,9,FALSE)</f>
        <v>Зеленцова Т.П., Горбунова Т.А.</v>
      </c>
      <c r="O24" s="254">
        <v>4954</v>
      </c>
      <c r="P24" s="51"/>
      <c r="Q24" s="15"/>
      <c r="R24" s="15"/>
      <c r="S24" s="15"/>
    </row>
    <row r="25" spans="1:19" ht="15.75" x14ac:dyDescent="0.25">
      <c r="A25" s="41">
        <f ca="1">RAND()</f>
        <v>0.97127156855690056</v>
      </c>
      <c r="B25" s="93">
        <v>16</v>
      </c>
      <c r="C25" s="246" t="str">
        <f>VLOOKUP(H25,Уч!$C$2:$L$1100,2,FALSE)</f>
        <v>Другов Роман</v>
      </c>
      <c r="D25" s="247">
        <f>VLOOKUP(H25,Уч!$C$2:$L$1100,3,FALSE)</f>
        <v>31865</v>
      </c>
      <c r="E25" s="248" t="str">
        <f>VLOOKUP(H25,Уч!$C$2:$L$1100,4,FALSE)</f>
        <v>кмс</v>
      </c>
      <c r="F25" s="249" t="str">
        <f>VLOOKUP(H25,Уч!$C$2:$L$1100,5,FALSE)</f>
        <v>Москва</v>
      </c>
      <c r="G25" s="250" t="str">
        <f>VLOOKUP(H25,Уч!$C$2:$L$1100,6,FALSE)</f>
        <v>СДЮШОР ЦСКА</v>
      </c>
      <c r="H25" s="140">
        <v>140</v>
      </c>
      <c r="I25" s="288">
        <f>VLOOKUP(H25,Уч!$C$2:$L$1100,8,FALSE)</f>
        <v>0</v>
      </c>
      <c r="J25" s="251">
        <f t="shared" si="0"/>
        <v>49.58</v>
      </c>
      <c r="K25" s="287"/>
      <c r="L25" s="259" t="str">
        <f t="shared" si="1"/>
        <v>кмс</v>
      </c>
      <c r="M25" s="309"/>
      <c r="N25" s="260" t="str">
        <f>VLOOKUP(H25,Уч!$C$2:$L$1100,9,FALSE)</f>
        <v>Полоницкий А.Е.,Вдовин М.В.</v>
      </c>
      <c r="O25" s="254">
        <v>4958</v>
      </c>
      <c r="P25" s="51"/>
    </row>
    <row r="26" spans="1:19" ht="15.75" x14ac:dyDescent="0.25">
      <c r="A26" s="41"/>
      <c r="B26" s="93">
        <v>17</v>
      </c>
      <c r="C26" s="246" t="str">
        <f>VLOOKUP(H26,Уч!$C$2:$L$1100,2,FALSE)</f>
        <v>Папаиордани Анастас</v>
      </c>
      <c r="D26" s="247">
        <f>VLOOKUP(H26,Уч!$C$2:$L$1100,3,FALSE)</f>
        <v>34719</v>
      </c>
      <c r="E26" s="248" t="str">
        <f>VLOOKUP(H26,Уч!$C$2:$L$1100,4,FALSE)</f>
        <v>кмс</v>
      </c>
      <c r="F26" s="249" t="str">
        <f>VLOOKUP(H26,Уч!$C$2:$L$1100,5,FALSE)</f>
        <v>Москва</v>
      </c>
      <c r="G26" s="250" t="str">
        <f>VLOOKUP(H26,Уч!$C$2:$L$1100,6,FALSE)</f>
        <v>Юность Москвы</v>
      </c>
      <c r="H26" s="140">
        <v>176</v>
      </c>
      <c r="I26" s="288">
        <f>VLOOKUP(H26,Уч!$C$2:$L$1100,8,FALSE)</f>
        <v>0</v>
      </c>
      <c r="J26" s="251">
        <f t="shared" si="0"/>
        <v>49.62</v>
      </c>
      <c r="K26" s="287"/>
      <c r="L26" s="259" t="str">
        <f t="shared" si="1"/>
        <v>кмс</v>
      </c>
      <c r="M26" s="309"/>
      <c r="N26" s="260" t="str">
        <f>VLOOKUP(H26,Уч!$C$2:$L$1100,9,FALSE)</f>
        <v>Литовченко И.Е</v>
      </c>
      <c r="O26" s="254">
        <v>4962</v>
      </c>
      <c r="P26" s="51"/>
    </row>
    <row r="27" spans="1:19" ht="15.75" x14ac:dyDescent="0.25">
      <c r="A27" s="41"/>
      <c r="B27" s="93">
        <v>18</v>
      </c>
      <c r="C27" s="246" t="str">
        <f>VLOOKUP(H27,Уч!$C$2:$L$1100,2,FALSE)</f>
        <v>Козлов Николай</v>
      </c>
      <c r="D27" s="247">
        <f>VLOOKUP(H27,Уч!$C$2:$L$1100,3,FALSE)</f>
        <v>33942</v>
      </c>
      <c r="E27" s="248" t="str">
        <f>VLOOKUP(H27,Уч!$C$2:$L$1100,4,FALSE)</f>
        <v>кмс</v>
      </c>
      <c r="F27" s="249" t="str">
        <f>VLOOKUP(H27,Уч!$C$2:$L$1100,5,FALSE)</f>
        <v>Москва</v>
      </c>
      <c r="G27" s="250" t="str">
        <f>VLOOKUP(H27,Уч!$C$2:$L$1100,6,FALSE)</f>
        <v>Юность Москвы</v>
      </c>
      <c r="H27" s="140">
        <v>154</v>
      </c>
      <c r="I27" s="288">
        <f>VLOOKUP(H27,Уч!$C$2:$L$1100,8,FALSE)</f>
        <v>0</v>
      </c>
      <c r="J27" s="251">
        <f t="shared" si="0"/>
        <v>49.82</v>
      </c>
      <c r="K27" s="287"/>
      <c r="L27" s="259" t="str">
        <f t="shared" si="1"/>
        <v>кмс</v>
      </c>
      <c r="M27" s="309"/>
      <c r="N27" s="260" t="str">
        <f>VLOOKUP(H27,Уч!$C$2:$L$1100,9,FALSE)</f>
        <v>Бурлаков О.П. Кравцова К.О.</v>
      </c>
      <c r="O27" s="254">
        <v>4982</v>
      </c>
      <c r="P27" s="51"/>
    </row>
    <row r="28" spans="1:19" ht="15.75" x14ac:dyDescent="0.25">
      <c r="A28" s="41"/>
      <c r="B28" s="93">
        <v>19</v>
      </c>
      <c r="C28" s="246" t="str">
        <f>VLOOKUP(H28,Уч!$C$2:$L$1100,2,FALSE)</f>
        <v>Логинов Иван</v>
      </c>
      <c r="D28" s="247">
        <f>VLOOKUP(H28,Уч!$C$2:$L$1100,3,FALSE)</f>
        <v>35600</v>
      </c>
      <c r="E28" s="248" t="str">
        <f>VLOOKUP(H28,Уч!$C$2:$L$1100,4,FALSE)</f>
        <v>кмс</v>
      </c>
      <c r="F28" s="249" t="str">
        <f>VLOOKUP(H28,Уч!$C$2:$L$1100,5,FALSE)</f>
        <v>Москва</v>
      </c>
      <c r="G28" s="250" t="str">
        <f>VLOOKUP(H28,Уч!$C$2:$L$1100,6,FALSE)</f>
        <v>Юность Москвы</v>
      </c>
      <c r="H28" s="140">
        <v>163</v>
      </c>
      <c r="I28" s="288">
        <f>VLOOKUP(H28,Уч!$C$2:$L$1100,8,FALSE)</f>
        <v>0</v>
      </c>
      <c r="J28" s="251">
        <f t="shared" si="0"/>
        <v>49.86</v>
      </c>
      <c r="K28" s="287"/>
      <c r="L28" s="259" t="str">
        <f t="shared" si="1"/>
        <v>кмс</v>
      </c>
      <c r="M28" s="309"/>
      <c r="N28" s="260" t="str">
        <f>VLOOKUP(H28,Уч!$C$2:$L$1100,9,FALSE)</f>
        <v>Бурлаков О.П. Кравцова К.О.</v>
      </c>
      <c r="O28" s="254">
        <v>4986</v>
      </c>
      <c r="P28" s="51"/>
    </row>
    <row r="29" spans="1:19" ht="15.75" x14ac:dyDescent="0.25">
      <c r="A29" s="41">
        <f ca="1">RAND()</f>
        <v>0.52232884045232486</v>
      </c>
      <c r="B29" s="93">
        <v>20</v>
      </c>
      <c r="C29" s="246" t="str">
        <f>VLOOKUP(H29,Уч!$C$2:$L$1100,2,FALSE)</f>
        <v>Голиков Алексей</v>
      </c>
      <c r="D29" s="247">
        <f>VLOOKUP(H29,Уч!$C$2:$L$1100,3,FALSE)</f>
        <v>31608</v>
      </c>
      <c r="E29" s="248" t="str">
        <f>VLOOKUP(H29,Уч!$C$2:$L$1100,4,FALSE)</f>
        <v>кмс</v>
      </c>
      <c r="F29" s="249" t="str">
        <f>VLOOKUP(H29,Уч!$C$2:$L$1100,5,FALSE)</f>
        <v>Москва</v>
      </c>
      <c r="G29" s="250" t="str">
        <f>VLOOKUP(H29,Уч!$C$2:$L$1100,6,FALSE)</f>
        <v>МГТУ им. Баумана</v>
      </c>
      <c r="H29" s="140">
        <v>135</v>
      </c>
      <c r="I29" s="288">
        <f>VLOOKUP(H29,Уч!$C$2:$L$1100,8,FALSE)</f>
        <v>0</v>
      </c>
      <c r="J29" s="251">
        <f t="shared" si="0"/>
        <v>50.01</v>
      </c>
      <c r="K29" s="287"/>
      <c r="L29" s="259" t="str">
        <f t="shared" si="1"/>
        <v>кмс</v>
      </c>
      <c r="M29" s="309"/>
      <c r="N29" s="260" t="str">
        <f>VLOOKUP(H29,Уч!$C$2:$L$1100,9,FALSE)</f>
        <v>Потапова Т.М.</v>
      </c>
      <c r="O29" s="254">
        <v>5001</v>
      </c>
      <c r="P29" s="51"/>
    </row>
    <row r="30" spans="1:19" ht="15.75" x14ac:dyDescent="0.25">
      <c r="A30" s="41"/>
      <c r="B30" s="93">
        <v>21</v>
      </c>
      <c r="C30" s="246" t="str">
        <f>VLOOKUP(H30,Уч!$C$2:$L$1100,2,FALSE)</f>
        <v>Магауянов Азамат</v>
      </c>
      <c r="D30" s="247">
        <f>VLOOKUP(H30,Уч!$C$2:$L$1100,3,FALSE)</f>
        <v>34037</v>
      </c>
      <c r="E30" s="248" t="str">
        <f>VLOOKUP(H30,Уч!$C$2:$L$1100,4,FALSE)</f>
        <v>кмс</v>
      </c>
      <c r="F30" s="249" t="str">
        <f>VLOOKUP(H30,Уч!$C$2:$L$1100,5,FALSE)</f>
        <v>Москва</v>
      </c>
      <c r="G30" s="250" t="str">
        <f>VLOOKUP(H30,Уч!$C$2:$L$1100,6,FALSE)</f>
        <v>РОО КСК ЛУЧ</v>
      </c>
      <c r="H30" s="140">
        <v>165</v>
      </c>
      <c r="I30" s="288">
        <f>VLOOKUP(H30,Уч!$C$2:$L$1100,8,FALSE)</f>
        <v>0</v>
      </c>
      <c r="J30" s="251">
        <f t="shared" si="0"/>
        <v>50.03</v>
      </c>
      <c r="K30" s="287"/>
      <c r="L30" s="259" t="str">
        <f t="shared" si="1"/>
        <v>кмс</v>
      </c>
      <c r="M30" s="309"/>
      <c r="N30" s="260" t="str">
        <f>VLOOKUP(H30,Уч!$C$2:$L$1100,9,FALSE)</f>
        <v>Трефилов В.А.</v>
      </c>
      <c r="O30" s="254">
        <v>5003</v>
      </c>
      <c r="P30" s="51"/>
    </row>
    <row r="31" spans="1:19" ht="15.75" x14ac:dyDescent="0.25">
      <c r="A31" s="41">
        <f ca="1">RAND()</f>
        <v>0.5931514574528417</v>
      </c>
      <c r="B31" s="93">
        <v>22</v>
      </c>
      <c r="C31" s="246" t="str">
        <f>VLOOKUP(H31,Уч!$C$2:$L$1100,2,FALSE)</f>
        <v>Ледовской Виталий</v>
      </c>
      <c r="D31" s="247">
        <f>VLOOKUP(H31,Уч!$C$2:$L$1100,3,FALSE)</f>
        <v>34904</v>
      </c>
      <c r="E31" s="248" t="str">
        <f>VLOOKUP(H31,Уч!$C$2:$L$1100,4,FALSE)</f>
        <v>кмс</v>
      </c>
      <c r="F31" s="249" t="str">
        <f>VLOOKUP(H31,Уч!$C$2:$L$1100,5,FALSE)</f>
        <v>Москва</v>
      </c>
      <c r="G31" s="250" t="str">
        <f>VLOOKUP(H31,Уч!$C$2:$L$1100,6,FALSE)</f>
        <v>РОО КСК ЛУЧ</v>
      </c>
      <c r="H31" s="140">
        <v>162</v>
      </c>
      <c r="I31" s="288">
        <f>VLOOKUP(H31,Уч!$C$2:$L$1100,8,FALSE)</f>
        <v>0</v>
      </c>
      <c r="J31" s="251">
        <f t="shared" si="0"/>
        <v>50.04</v>
      </c>
      <c r="K31" s="287"/>
      <c r="L31" s="259" t="str">
        <f t="shared" si="1"/>
        <v>кмс</v>
      </c>
      <c r="M31" s="309"/>
      <c r="N31" s="260" t="str">
        <f>VLOOKUP(H31,Уч!$C$2:$L$1100,9,FALSE)</f>
        <v>Трефилов В.А.</v>
      </c>
      <c r="O31" s="254">
        <v>5004</v>
      </c>
      <c r="P31" s="51"/>
    </row>
    <row r="32" spans="1:19" ht="15.75" x14ac:dyDescent="0.25">
      <c r="A32" s="41">
        <f ca="1">RAND()</f>
        <v>4.734892556442627E-2</v>
      </c>
      <c r="B32" s="93">
        <v>23</v>
      </c>
      <c r="C32" s="246" t="str">
        <f>VLOOKUP(H32,Уч!$C$2:$L$1100,2,FALSE)</f>
        <v>Галянин Роман</v>
      </c>
      <c r="D32" s="247">
        <f>VLOOKUP(H32,Уч!$C$2:$L$1100,3,FALSE)</f>
        <v>34040</v>
      </c>
      <c r="E32" s="248" t="str">
        <f>VLOOKUP(H32,Уч!$C$2:$L$1100,4,FALSE)</f>
        <v>кмс</v>
      </c>
      <c r="F32" s="249" t="str">
        <f>VLOOKUP(H32,Уч!$C$2:$L$1100,5,FALSE)</f>
        <v>Москва-Саратовская</v>
      </c>
      <c r="G32" s="250" t="str">
        <f>VLOOKUP(H32,Уч!$C$2:$L$1100,6,FALSE)</f>
        <v>ГБУ ЦСП ЛУЧ, ЦФКиС ВАО</v>
      </c>
      <c r="H32" s="140">
        <v>134</v>
      </c>
      <c r="I32" s="288">
        <f>VLOOKUP(H32,Уч!$C$2:$L$1100,8,FALSE)</f>
        <v>0</v>
      </c>
      <c r="J32" s="251">
        <f t="shared" si="0"/>
        <v>50.1</v>
      </c>
      <c r="K32" s="287"/>
      <c r="L32" s="259" t="str">
        <f t="shared" si="1"/>
        <v>кмс</v>
      </c>
      <c r="M32" s="309"/>
      <c r="N32" s="260" t="str">
        <f>VLOOKUP(H32,Уч!$C$2:$L$1100,9,FALSE)</f>
        <v>Монастырский М.И., Тихненко С.Г.</v>
      </c>
      <c r="O32" s="254">
        <v>5010</v>
      </c>
      <c r="P32" s="51"/>
    </row>
    <row r="33" spans="1:19" ht="15.75" x14ac:dyDescent="0.25">
      <c r="A33" s="41"/>
      <c r="B33" s="93">
        <v>24</v>
      </c>
      <c r="C33" s="246" t="str">
        <f>VLOOKUP(H33,Уч!$C$2:$L$1100,2,FALSE)</f>
        <v>Аксенов Егор</v>
      </c>
      <c r="D33" s="247">
        <f>VLOOKUP(H33,Уч!$C$2:$L$1100,3,FALSE)</f>
        <v>31665</v>
      </c>
      <c r="E33" s="248" t="str">
        <f>VLOOKUP(H33,Уч!$C$2:$L$1100,4,FALSE)</f>
        <v>1</v>
      </c>
      <c r="F33" s="249" t="str">
        <f>VLOOKUP(H33,Уч!$C$2:$L$1100,5,FALSE)</f>
        <v>Москва</v>
      </c>
      <c r="G33" s="250" t="str">
        <f>VLOOKUP(H33,Уч!$C$2:$L$1100,6,FALSE)</f>
        <v>МГТУ им. Баумана</v>
      </c>
      <c r="H33" s="140">
        <v>122</v>
      </c>
      <c r="I33" s="288">
        <f>VLOOKUP(H33,Уч!$C$2:$L$1100,8,FALSE)</f>
        <v>0</v>
      </c>
      <c r="J33" s="251">
        <f t="shared" si="0"/>
        <v>50.32</v>
      </c>
      <c r="K33" s="287"/>
      <c r="L33" s="259" t="str">
        <f t="shared" si="1"/>
        <v>кмс</v>
      </c>
      <c r="M33" s="309"/>
      <c r="N33" s="260" t="str">
        <f>VLOOKUP(H33,Уч!$C$2:$L$1100,9,FALSE)</f>
        <v>Толстой Е.В.</v>
      </c>
      <c r="O33" s="254">
        <v>5032</v>
      </c>
      <c r="P33" s="51"/>
    </row>
    <row r="34" spans="1:19" ht="15.75" x14ac:dyDescent="0.25">
      <c r="A34" s="41">
        <f ca="1">RAND()</f>
        <v>0.50975424736094543</v>
      </c>
      <c r="B34" s="93">
        <v>25</v>
      </c>
      <c r="C34" s="246" t="str">
        <f>VLOOKUP(H34,Уч!$C$2:$L$1100,2,FALSE)</f>
        <v>Тихонов Артем</v>
      </c>
      <c r="D34" s="247">
        <f>VLOOKUP(H34,Уч!$C$2:$L$1100,3,FALSE)</f>
        <v>30958</v>
      </c>
      <c r="E34" s="248" t="str">
        <f>VLOOKUP(H34,Уч!$C$2:$L$1100,4,FALSE)</f>
        <v>мс</v>
      </c>
      <c r="F34" s="249" t="str">
        <f>VLOOKUP(H34,Уч!$C$2:$L$1100,5,FALSE)</f>
        <v>Москва</v>
      </c>
      <c r="G34" s="250" t="str">
        <f>VLOOKUP(H34,Уч!$C$2:$L$1100,6,FALSE)</f>
        <v>МГФСО</v>
      </c>
      <c r="H34" s="140">
        <v>190</v>
      </c>
      <c r="I34" s="288">
        <f>VLOOKUP(H34,Уч!$C$2:$L$1100,8,FALSE)</f>
        <v>0</v>
      </c>
      <c r="J34" s="251">
        <f t="shared" si="0"/>
        <v>50.36</v>
      </c>
      <c r="K34" s="287"/>
      <c r="L34" s="259" t="str">
        <f t="shared" si="1"/>
        <v>кмс</v>
      </c>
      <c r="M34" s="309"/>
      <c r="N34" s="260" t="str">
        <f>VLOOKUP(H34,Уч!$C$2:$L$1100,9,FALSE)</f>
        <v>Богатырева Т.М.</v>
      </c>
      <c r="O34" s="254">
        <v>5036</v>
      </c>
      <c r="P34" s="51"/>
    </row>
    <row r="35" spans="1:19" ht="15.75" x14ac:dyDescent="0.25">
      <c r="A35" s="41">
        <f ca="1">RAND()</f>
        <v>0.60191753986736451</v>
      </c>
      <c r="B35" s="93">
        <v>26</v>
      </c>
      <c r="C35" s="246" t="str">
        <f>VLOOKUP(H35,Уч!$C$2:$L$1100,2,FALSE)</f>
        <v>Кацай Владислав</v>
      </c>
      <c r="D35" s="247">
        <f>VLOOKUP(H35,Уч!$C$2:$L$1100,3,FALSE)</f>
        <v>35142</v>
      </c>
      <c r="E35" s="248" t="str">
        <f>VLOOKUP(H35,Уч!$C$2:$L$1100,4,FALSE)</f>
        <v>кмс</v>
      </c>
      <c r="F35" s="249" t="str">
        <f>VLOOKUP(H35,Уч!$C$2:$L$1100,5,FALSE)</f>
        <v>Москва</v>
      </c>
      <c r="G35" s="250" t="str">
        <f>VLOOKUP(H35,Уч!$C$2:$L$1100,6,FALSE)</f>
        <v>Юность Москвы</v>
      </c>
      <c r="H35" s="140">
        <v>148</v>
      </c>
      <c r="I35" s="288">
        <f>VLOOKUP(H35,Уч!$C$2:$L$1100,8,FALSE)</f>
        <v>0</v>
      </c>
      <c r="J35" s="251">
        <f t="shared" si="0"/>
        <v>50.39</v>
      </c>
      <c r="K35" s="287"/>
      <c r="L35" s="259" t="str">
        <f t="shared" si="1"/>
        <v>кмс</v>
      </c>
      <c r="M35" s="309"/>
      <c r="N35" s="260" t="str">
        <f>VLOOKUP(H35,Уч!$C$2:$L$1100,9,FALSE)</f>
        <v>Бурлаков О.П. Кравцова К.О.</v>
      </c>
      <c r="O35" s="254">
        <v>5039</v>
      </c>
      <c r="P35" s="51"/>
    </row>
    <row r="36" spans="1:19" ht="15.75" x14ac:dyDescent="0.25">
      <c r="A36" s="41"/>
      <c r="B36" s="93">
        <v>27</v>
      </c>
      <c r="C36" s="246" t="str">
        <f>VLOOKUP(H36,Уч!$C$2:$L$1100,2,FALSE)</f>
        <v>Евсеенков Никита</v>
      </c>
      <c r="D36" s="247">
        <f>VLOOKUP(H36,Уч!$C$2:$L$1100,3,FALSE)</f>
        <v>34759</v>
      </c>
      <c r="E36" s="248" t="str">
        <f>VLOOKUP(H36,Уч!$C$2:$L$1100,4,FALSE)</f>
        <v>кмс</v>
      </c>
      <c r="F36" s="249" t="str">
        <f>VLOOKUP(H36,Уч!$C$2:$L$1100,5,FALSE)</f>
        <v>Москва</v>
      </c>
      <c r="G36" s="250" t="str">
        <f>VLOOKUP(H36,Уч!$C$2:$L$1100,6,FALSE)</f>
        <v>СДЮШОР ЦСКА</v>
      </c>
      <c r="H36" s="140">
        <v>141</v>
      </c>
      <c r="I36" s="288">
        <f>VLOOKUP(H36,Уч!$C$2:$L$1100,8,FALSE)</f>
        <v>0</v>
      </c>
      <c r="J36" s="251">
        <f t="shared" si="0"/>
        <v>50.47</v>
      </c>
      <c r="K36" s="287"/>
      <c r="L36" s="259" t="str">
        <f t="shared" si="1"/>
        <v>кмс</v>
      </c>
      <c r="M36" s="309"/>
      <c r="N36" s="260" t="str">
        <f>VLOOKUP(H36,Уч!$C$2:$L$1100,9,FALSE)</f>
        <v>Полоницкий А.Е.,Вдовин М.В.</v>
      </c>
      <c r="O36" s="254">
        <v>5047</v>
      </c>
      <c r="P36" s="51"/>
    </row>
    <row r="37" spans="1:19" s="39" customFormat="1" ht="16.5" customHeight="1" x14ac:dyDescent="0.25">
      <c r="A37" s="41">
        <f ca="1">RAND()</f>
        <v>0.5623602602435831</v>
      </c>
      <c r="B37" s="93">
        <v>28</v>
      </c>
      <c r="C37" s="246" t="str">
        <f>VLOOKUP(H37,Уч!$C$2:$L$1100,2,FALSE)</f>
        <v>Шульга Кирилл</v>
      </c>
      <c r="D37" s="247">
        <f>VLOOKUP(H37,Уч!$C$2:$L$1100,3,FALSE)</f>
        <v>34572</v>
      </c>
      <c r="E37" s="248" t="str">
        <f>VLOOKUP(H37,Уч!$C$2:$L$1100,4,FALSE)</f>
        <v>кмс</v>
      </c>
      <c r="F37" s="249" t="str">
        <f>VLOOKUP(H37,Уч!$C$2:$L$1100,5,FALSE)</f>
        <v>Москва</v>
      </c>
      <c r="G37" s="250" t="str">
        <f>VLOOKUP(H37,Уч!$C$2:$L$1100,6,FALSE)</f>
        <v>СДЮШОР ЦСКА</v>
      </c>
      <c r="H37" s="140">
        <v>199</v>
      </c>
      <c r="I37" s="288">
        <f>VLOOKUP(H37,Уч!$C$2:$L$1100,8,FALSE)</f>
        <v>0</v>
      </c>
      <c r="J37" s="251">
        <f t="shared" si="0"/>
        <v>50.59</v>
      </c>
      <c r="K37" s="287"/>
      <c r="L37" s="259" t="str">
        <f t="shared" si="1"/>
        <v>кмс</v>
      </c>
      <c r="M37" s="309"/>
      <c r="N37" s="260" t="str">
        <f>VLOOKUP(H37,Уч!$C$2:$L$1100,9,FALSE)</f>
        <v>Полоницкий А.Е.,Вдовин М.В.</v>
      </c>
      <c r="O37" s="254">
        <v>5059</v>
      </c>
      <c r="P37" s="51"/>
      <c r="Q37" s="15"/>
      <c r="R37" s="15"/>
      <c r="S37" s="15"/>
    </row>
    <row r="38" spans="1:19" s="39" customFormat="1" ht="15.75" x14ac:dyDescent="0.25">
      <c r="A38" s="41"/>
      <c r="B38" s="93">
        <v>29</v>
      </c>
      <c r="C38" s="246" t="str">
        <f>VLOOKUP(H38,Уч!$C$2:$L$1100,2,FALSE)</f>
        <v>Гордеев Владимир</v>
      </c>
      <c r="D38" s="247">
        <f>VLOOKUP(H38,Уч!$C$2:$L$1100,3,FALSE)</f>
        <v>33505</v>
      </c>
      <c r="E38" s="248" t="str">
        <f>VLOOKUP(H38,Уч!$C$2:$L$1100,4,FALSE)</f>
        <v>кмс</v>
      </c>
      <c r="F38" s="249" t="str">
        <f>VLOOKUP(H38,Уч!$C$2:$L$1100,5,FALSE)</f>
        <v>Москва</v>
      </c>
      <c r="G38" s="250" t="str">
        <f>VLOOKUP(H38,Уч!$C$2:$L$1100,6,FALSE)</f>
        <v>РОО КСК ЛУЧ</v>
      </c>
      <c r="H38" s="140">
        <v>136</v>
      </c>
      <c r="I38" s="288">
        <f>VLOOKUP(H38,Уч!$C$2:$L$1100,8,FALSE)</f>
        <v>0</v>
      </c>
      <c r="J38" s="251">
        <f t="shared" si="0"/>
        <v>50.63</v>
      </c>
      <c r="K38" s="287"/>
      <c r="L38" s="259" t="str">
        <f t="shared" si="1"/>
        <v>кмс</v>
      </c>
      <c r="M38" s="309"/>
      <c r="N38" s="260" t="str">
        <f>VLOOKUP(H38,Уч!$C$2:$L$1100,9,FALSE)</f>
        <v>Трефилов В.А.</v>
      </c>
      <c r="O38" s="254">
        <v>5063</v>
      </c>
      <c r="P38" s="51"/>
      <c r="Q38" s="15"/>
      <c r="R38" s="15"/>
      <c r="S38" s="15"/>
    </row>
    <row r="39" spans="1:19" ht="15.75" x14ac:dyDescent="0.25">
      <c r="A39" s="41">
        <f ca="1">RAND()</f>
        <v>0.69190499045939824</v>
      </c>
      <c r="B39" s="93">
        <v>30</v>
      </c>
      <c r="C39" s="246" t="str">
        <f>VLOOKUP(H39,Уч!$C$2:$L$1100,2,FALSE)</f>
        <v>Казачков Никита</v>
      </c>
      <c r="D39" s="247">
        <f>VLOOKUP(H39,Уч!$C$2:$L$1100,3,FALSE)</f>
        <v>34581</v>
      </c>
      <c r="E39" s="248" t="str">
        <f>VLOOKUP(H39,Уч!$C$2:$L$1100,4,FALSE)</f>
        <v>кмс</v>
      </c>
      <c r="F39" s="249" t="str">
        <f>VLOOKUP(H39,Уч!$C$2:$L$1100,5,FALSE)</f>
        <v>Москва</v>
      </c>
      <c r="G39" s="250" t="str">
        <f>VLOOKUP(H39,Уч!$C$2:$L$1100,6,FALSE)</f>
        <v>СДЮШОР ЦСКА</v>
      </c>
      <c r="H39" s="140">
        <v>146</v>
      </c>
      <c r="I39" s="288">
        <f>VLOOKUP(H39,Уч!$C$2:$L$1100,8,FALSE)</f>
        <v>0</v>
      </c>
      <c r="J39" s="251">
        <f t="shared" si="0"/>
        <v>51</v>
      </c>
      <c r="K39" s="287"/>
      <c r="L39" s="259">
        <f t="shared" si="1"/>
        <v>1</v>
      </c>
      <c r="M39" s="309"/>
      <c r="N39" s="260" t="str">
        <f>VLOOKUP(H39,Уч!$C$2:$L$1100,9,FALSE)</f>
        <v>Лиман В.П.,Логинова Н.С.</v>
      </c>
      <c r="O39" s="254">
        <v>5100</v>
      </c>
      <c r="P39" s="51"/>
    </row>
    <row r="40" spans="1:19" ht="15.75" x14ac:dyDescent="0.25">
      <c r="A40" s="41"/>
      <c r="B40" s="93">
        <v>31</v>
      </c>
      <c r="C40" s="246" t="str">
        <f>VLOOKUP(H40,Уч!$C$2:$L$1100,2,FALSE)</f>
        <v>Терещенко Андрей</v>
      </c>
      <c r="D40" s="247">
        <f>VLOOKUP(H40,Уч!$C$2:$L$1100,3,FALSE)</f>
        <v>31304</v>
      </c>
      <c r="E40" s="248" t="str">
        <f>VLOOKUP(H40,Уч!$C$2:$L$1100,4,FALSE)</f>
        <v>мс</v>
      </c>
      <c r="F40" s="249" t="str">
        <f>VLOOKUP(H40,Уч!$C$2:$L$1100,5,FALSE)</f>
        <v>Москва</v>
      </c>
      <c r="G40" s="250" t="str">
        <f>VLOOKUP(H40,Уч!$C$2:$L$1100,6,FALSE)</f>
        <v>СДЮШОР ЦСКА</v>
      </c>
      <c r="H40" s="140">
        <v>189</v>
      </c>
      <c r="I40" s="288">
        <f>VLOOKUP(H40,Уч!$C$2:$L$1100,8,FALSE)</f>
        <v>0</v>
      </c>
      <c r="J40" s="251">
        <f t="shared" si="0"/>
        <v>51.1</v>
      </c>
      <c r="K40" s="287"/>
      <c r="L40" s="259">
        <f t="shared" si="1"/>
        <v>1</v>
      </c>
      <c r="M40" s="309"/>
      <c r="N40" s="260" t="str">
        <f>VLOOKUP(H40,Уч!$C$2:$L$1100,9,FALSE)</f>
        <v>Оськин С.Ю.</v>
      </c>
      <c r="O40" s="254">
        <v>5110</v>
      </c>
      <c r="P40" s="51"/>
    </row>
    <row r="41" spans="1:19" ht="15.75" x14ac:dyDescent="0.25">
      <c r="A41" s="41"/>
      <c r="B41" s="93">
        <v>32</v>
      </c>
      <c r="C41" s="246" t="str">
        <f>VLOOKUP(H41,Уч!$C$2:$L$1100,2,FALSE)</f>
        <v>Михайлов Кирилл</v>
      </c>
      <c r="D41" s="247">
        <f>VLOOKUP(H41,Уч!$C$2:$L$1100,3,FALSE)</f>
        <v>33707</v>
      </c>
      <c r="E41" s="248" t="str">
        <f>VLOOKUP(H41,Уч!$C$2:$L$1100,4,FALSE)</f>
        <v>кмс</v>
      </c>
      <c r="F41" s="249" t="str">
        <f>VLOOKUP(H41,Уч!$C$2:$L$1100,5,FALSE)</f>
        <v>Москва</v>
      </c>
      <c r="G41" s="250" t="str">
        <f>VLOOKUP(H41,Уч!$C$2:$L$1100,6,FALSE)</f>
        <v>ЦСП по л/а</v>
      </c>
      <c r="H41" s="140">
        <v>167</v>
      </c>
      <c r="I41" s="288">
        <f>VLOOKUP(H41,Уч!$C$2:$L$1100,8,FALSE)</f>
        <v>0</v>
      </c>
      <c r="J41" s="251">
        <f t="shared" si="0"/>
        <v>51.28</v>
      </c>
      <c r="K41" s="287"/>
      <c r="L41" s="259">
        <f t="shared" si="1"/>
        <v>1</v>
      </c>
      <c r="M41" s="309"/>
      <c r="N41" s="260" t="str">
        <f>VLOOKUP(H41,Уч!$C$2:$L$1100,9,FALSE)</f>
        <v>Куканов Ю.С., Куфтырев А.Ю.</v>
      </c>
      <c r="O41" s="254">
        <v>5128</v>
      </c>
      <c r="P41" s="51"/>
    </row>
    <row r="42" spans="1:19" ht="15.75" x14ac:dyDescent="0.25">
      <c r="A42" s="41">
        <f t="shared" ref="A42:A47" ca="1" si="2">RAND()</f>
        <v>0.156391240350646</v>
      </c>
      <c r="B42" s="93">
        <v>33</v>
      </c>
      <c r="C42" s="246" t="str">
        <f>VLOOKUP(H42,Уч!$C$2:$L$1100,2,FALSE)</f>
        <v>Пришлов Анатолий</v>
      </c>
      <c r="D42" s="247">
        <f>VLOOKUP(H42,Уч!$C$2:$L$1100,3,FALSE)</f>
        <v>33948</v>
      </c>
      <c r="E42" s="248" t="str">
        <f>VLOOKUP(H42,Уч!$C$2:$L$1100,4,FALSE)</f>
        <v>кмс</v>
      </c>
      <c r="F42" s="249" t="str">
        <f>VLOOKUP(H42,Уч!$C$2:$L$1100,5,FALSE)</f>
        <v>Москва</v>
      </c>
      <c r="G42" s="250" t="str">
        <f>VLOOKUP(H42,Уч!$C$2:$L$1100,6,FALSE)</f>
        <v>РОО КСК ЛУЧ</v>
      </c>
      <c r="H42" s="140">
        <v>181</v>
      </c>
      <c r="I42" s="288">
        <f>VLOOKUP(H42,Уч!$C$2:$L$1100,8,FALSE)</f>
        <v>0</v>
      </c>
      <c r="J42" s="251">
        <f t="shared" ref="J42:J69" si="3">O42/100</f>
        <v>51.51</v>
      </c>
      <c r="K42" s="287"/>
      <c r="L42" s="259">
        <f t="shared" ref="L42:L73" si="4">LOOKUP(J42,$R$1:$R$11,$Q$1:$Q$11)</f>
        <v>1</v>
      </c>
      <c r="M42" s="309"/>
      <c r="N42" s="260" t="str">
        <f>VLOOKUP(H42,Уч!$C$2:$L$1100,9,FALSE)</f>
        <v>Трефилов В.А.</v>
      </c>
      <c r="O42" s="254">
        <v>5151</v>
      </c>
      <c r="P42" s="51"/>
    </row>
    <row r="43" spans="1:19" ht="15.75" x14ac:dyDescent="0.25">
      <c r="A43" s="41">
        <f t="shared" ca="1" si="2"/>
        <v>0.44509268776735045</v>
      </c>
      <c r="B43" s="93">
        <v>34</v>
      </c>
      <c r="C43" s="246" t="str">
        <f>VLOOKUP(H43,Уч!$C$2:$L$1100,2,FALSE)</f>
        <v>Омельченко Владислав</v>
      </c>
      <c r="D43" s="247">
        <f>VLOOKUP(H43,Уч!$C$2:$L$1100,3,FALSE)</f>
        <v>35189</v>
      </c>
      <c r="E43" s="248" t="str">
        <f>VLOOKUP(H43,Уч!$C$2:$L$1100,4,FALSE)</f>
        <v>кмс</v>
      </c>
      <c r="F43" s="249" t="str">
        <f>VLOOKUP(H43,Уч!$C$2:$L$1100,5,FALSE)</f>
        <v>Москва</v>
      </c>
      <c r="G43" s="250" t="str">
        <f>VLOOKUP(H43,Уч!$C$2:$L$1100,6,FALSE)</f>
        <v>МГФСО</v>
      </c>
      <c r="H43" s="140">
        <v>173</v>
      </c>
      <c r="I43" s="288">
        <f>VLOOKUP(H43,Уч!$C$2:$L$1100,8,FALSE)</f>
        <v>0</v>
      </c>
      <c r="J43" s="251">
        <f t="shared" si="3"/>
        <v>51.52</v>
      </c>
      <c r="K43" s="287"/>
      <c r="L43" s="259">
        <f t="shared" si="4"/>
        <v>1</v>
      </c>
      <c r="M43" s="309"/>
      <c r="N43" s="260" t="str">
        <f>VLOOKUP(H43,Уч!$C$2:$L$1100,9,FALSE)</f>
        <v>Голубенко Ю.И.Кудашкина З.К.Беликов Ю.Б.</v>
      </c>
      <c r="O43" s="254">
        <v>5152</v>
      </c>
      <c r="P43" s="51"/>
    </row>
    <row r="44" spans="1:19" ht="15.75" x14ac:dyDescent="0.25">
      <c r="A44" s="41">
        <f t="shared" ca="1" si="2"/>
        <v>0.72908834122382671</v>
      </c>
      <c r="B44" s="93">
        <v>35</v>
      </c>
      <c r="C44" s="246" t="str">
        <f>VLOOKUP(H44,Уч!$C$2:$L$1100,2,FALSE)</f>
        <v>Пестов Евгений</v>
      </c>
      <c r="D44" s="247" t="str">
        <f>VLOOKUP(H44,Уч!$C$2:$L$1100,3,FALSE)</f>
        <v>02.05.1992</v>
      </c>
      <c r="E44" s="248" t="str">
        <f>VLOOKUP(H44,Уч!$C$2:$L$1100,4,FALSE)</f>
        <v>1</v>
      </c>
      <c r="F44" s="249" t="str">
        <f>VLOOKUP(H44,Уч!$C$2:$L$1100,5,FALSE)</f>
        <v>Москва</v>
      </c>
      <c r="G44" s="250" t="str">
        <f>VLOOKUP(H44,Уч!$C$2:$L$1100,6,FALSE)</f>
        <v>ЦСКА</v>
      </c>
      <c r="H44" s="140">
        <v>178</v>
      </c>
      <c r="I44" s="288">
        <f>VLOOKUP(H44,Уч!$C$2:$L$1100,8,FALSE)</f>
        <v>0</v>
      </c>
      <c r="J44" s="251">
        <f t="shared" si="3"/>
        <v>51.52</v>
      </c>
      <c r="K44" s="287"/>
      <c r="L44" s="259">
        <f t="shared" si="4"/>
        <v>1</v>
      </c>
      <c r="M44" s="309"/>
      <c r="N44" s="260" t="str">
        <f>VLOOKUP(H44,Уч!$C$2:$L$1100,9,FALSE)</f>
        <v>Осипов С.А., Оськин С.Ю.</v>
      </c>
      <c r="O44" s="254">
        <v>5152</v>
      </c>
      <c r="P44" s="51"/>
    </row>
    <row r="45" spans="1:19" ht="15.75" x14ac:dyDescent="0.25">
      <c r="A45" s="41">
        <f t="shared" ca="1" si="2"/>
        <v>0.65157085473193543</v>
      </c>
      <c r="B45" s="93">
        <v>36</v>
      </c>
      <c r="C45" s="246" t="str">
        <f>VLOOKUP(H45,Уч!$C$2:$L$1100,2,FALSE)</f>
        <v>Ибрагимов Камран</v>
      </c>
      <c r="D45" s="247">
        <f>VLOOKUP(H45,Уч!$C$2:$L$1100,3,FALSE)</f>
        <v>34768</v>
      </c>
      <c r="E45" s="248" t="str">
        <f>VLOOKUP(H45,Уч!$C$2:$L$1100,4,FALSE)</f>
        <v>1</v>
      </c>
      <c r="F45" s="249" t="str">
        <f>VLOOKUP(H45,Уч!$C$2:$L$1100,5,FALSE)</f>
        <v>Москва</v>
      </c>
      <c r="G45" s="250" t="str">
        <f>VLOOKUP(H45,Уч!$C$2:$L$1100,6,FALSE)</f>
        <v>Ю.М.-Знаменские</v>
      </c>
      <c r="H45" s="140">
        <v>145</v>
      </c>
      <c r="I45" s="288">
        <f>VLOOKUP(H45,Уч!$C$2:$L$1100,8,FALSE)</f>
        <v>0</v>
      </c>
      <c r="J45" s="251">
        <f t="shared" si="3"/>
        <v>51.63</v>
      </c>
      <c r="K45" s="287"/>
      <c r="L45" s="259">
        <f t="shared" si="4"/>
        <v>1</v>
      </c>
      <c r="M45" s="309"/>
      <c r="N45" s="260" t="str">
        <f>VLOOKUP(H45,Уч!$C$2:$L$1100,9,FALSE)</f>
        <v>Трефилов В.А.</v>
      </c>
      <c r="O45" s="254">
        <v>5163</v>
      </c>
      <c r="P45" s="51"/>
    </row>
    <row r="46" spans="1:19" ht="15.75" x14ac:dyDescent="0.25">
      <c r="A46" s="41">
        <f t="shared" ca="1" si="2"/>
        <v>0.99998212270205633</v>
      </c>
      <c r="B46" s="93">
        <v>37</v>
      </c>
      <c r="C46" s="246" t="str">
        <f>VLOOKUP(H46,Уч!$C$2:$L$1100,2,FALSE)</f>
        <v>Курицын Иван</v>
      </c>
      <c r="D46" s="247">
        <f>VLOOKUP(H46,Уч!$C$2:$L$1100,3,FALSE)</f>
        <v>34519</v>
      </c>
      <c r="E46" s="248" t="str">
        <f>VLOOKUP(H46,Уч!$C$2:$L$1100,4,FALSE)</f>
        <v>кмс</v>
      </c>
      <c r="F46" s="249" t="str">
        <f>VLOOKUP(H46,Уч!$C$2:$L$1100,5,FALSE)</f>
        <v>Москва</v>
      </c>
      <c r="G46" s="250" t="str">
        <f>VLOOKUP(H46,Уч!$C$2:$L$1100,6,FALSE)</f>
        <v>СДЮСШОР 24</v>
      </c>
      <c r="H46" s="140">
        <v>158</v>
      </c>
      <c r="I46" s="288">
        <f>VLOOKUP(H46,Уч!$C$2:$L$1100,8,FALSE)</f>
        <v>0</v>
      </c>
      <c r="J46" s="251">
        <f t="shared" si="3"/>
        <v>51.7</v>
      </c>
      <c r="K46" s="287"/>
      <c r="L46" s="259">
        <f t="shared" si="4"/>
        <v>1</v>
      </c>
      <c r="M46" s="309"/>
      <c r="N46" s="260" t="str">
        <f>VLOOKUP(H46,Уч!$C$2:$L$1100,9,FALSE)</f>
        <v xml:space="preserve">Терехова Н.В. </v>
      </c>
      <c r="O46" s="254">
        <v>5170</v>
      </c>
      <c r="P46" s="51"/>
    </row>
    <row r="47" spans="1:19" ht="15.75" x14ac:dyDescent="0.25">
      <c r="A47" s="41">
        <f t="shared" ca="1" si="2"/>
        <v>0.62263631841074119</v>
      </c>
      <c r="B47" s="93">
        <v>38</v>
      </c>
      <c r="C47" s="246" t="str">
        <f>VLOOKUP(H47,Уч!$C$2:$L$1100,2,FALSE)</f>
        <v>Калюжный Дмитрий</v>
      </c>
      <c r="D47" s="247">
        <f>VLOOKUP(H47,Уч!$C$2:$L$1100,3,FALSE)</f>
        <v>34903</v>
      </c>
      <c r="E47" s="248" t="str">
        <f>VLOOKUP(H47,Уч!$C$2:$L$1100,4,FALSE)</f>
        <v>1</v>
      </c>
      <c r="F47" s="249" t="str">
        <f>VLOOKUP(H47,Уч!$C$2:$L$1100,5,FALSE)</f>
        <v>Москва</v>
      </c>
      <c r="G47" s="250" t="str">
        <f>VLOOKUP(H47,Уч!$C$2:$L$1100,6,FALSE)</f>
        <v>ЦФКиСВАО</v>
      </c>
      <c r="H47" s="140">
        <v>147</v>
      </c>
      <c r="I47" s="288">
        <f>VLOOKUP(H47,Уч!$C$2:$L$1100,8,FALSE)</f>
        <v>0</v>
      </c>
      <c r="J47" s="251">
        <f t="shared" si="3"/>
        <v>51.82</v>
      </c>
      <c r="K47" s="287"/>
      <c r="L47" s="259">
        <f t="shared" si="4"/>
        <v>1</v>
      </c>
      <c r="M47" s="309"/>
      <c r="N47" s="260" t="str">
        <f>VLOOKUP(H47,Уч!$C$2:$L$1100,9,FALSE)</f>
        <v>Иванько А.М</v>
      </c>
      <c r="O47" s="253">
        <v>5182</v>
      </c>
      <c r="P47" s="129"/>
      <c r="Q47" s="39" t="s">
        <v>67</v>
      </c>
      <c r="R47" s="39">
        <v>9.5500000000000007</v>
      </c>
      <c r="S47" s="39" t="s">
        <v>35</v>
      </c>
    </row>
    <row r="48" spans="1:19" ht="15.75" x14ac:dyDescent="0.25">
      <c r="A48" s="41"/>
      <c r="B48" s="93">
        <v>39</v>
      </c>
      <c r="C48" s="246" t="str">
        <f>VLOOKUP(H48,Уч!$C$2:$L$1100,2,FALSE)</f>
        <v>Першин  Дмитрий</v>
      </c>
      <c r="D48" s="247">
        <f>VLOOKUP(H48,Уч!$C$2:$L$1100,3,FALSE)</f>
        <v>33080</v>
      </c>
      <c r="E48" s="248" t="str">
        <f>VLOOKUP(H48,Уч!$C$2:$L$1100,4,FALSE)</f>
        <v>кмс</v>
      </c>
      <c r="F48" s="249" t="str">
        <f>VLOOKUP(H48,Уч!$C$2:$L$1100,5,FALSE)</f>
        <v>г.Москва</v>
      </c>
      <c r="G48" s="250" t="str">
        <f>VLOOKUP(H48,Уч!$C$2:$L$1100,6,FALSE)</f>
        <v>Ю.М.-Знаменские</v>
      </c>
      <c r="H48" s="140">
        <v>177</v>
      </c>
      <c r="I48" s="288">
        <f>VLOOKUP(H48,Уч!$C$2:$L$1100,8,FALSE)</f>
        <v>0</v>
      </c>
      <c r="J48" s="251">
        <f t="shared" si="3"/>
        <v>51.92</v>
      </c>
      <c r="K48" s="287"/>
      <c r="L48" s="259">
        <f t="shared" si="4"/>
        <v>1</v>
      </c>
      <c r="M48" s="309"/>
      <c r="N48" s="260" t="str">
        <f>VLOOKUP(H48,Уч!$C$2:$L$1100,9,FALSE)</f>
        <v>Лебонда Е.О.</v>
      </c>
      <c r="O48" s="254">
        <v>5192</v>
      </c>
      <c r="P48" s="51"/>
    </row>
    <row r="49" spans="1:19" ht="15.75" x14ac:dyDescent="0.25">
      <c r="A49" s="41">
        <f ca="1">RAND()</f>
        <v>5.2916245103296733E-2</v>
      </c>
      <c r="B49" s="93">
        <v>40</v>
      </c>
      <c r="C49" s="246" t="str">
        <f>VLOOKUP(H49,Уч!$C$2:$L$1100,2,FALSE)</f>
        <v>Курчанинов Александр</v>
      </c>
      <c r="D49" s="247">
        <f>VLOOKUP(H49,Уч!$C$2:$L$1100,3,FALSE)</f>
        <v>30944</v>
      </c>
      <c r="E49" s="248" t="str">
        <f>VLOOKUP(H49,Уч!$C$2:$L$1100,4,FALSE)</f>
        <v>кмс</v>
      </c>
      <c r="F49" s="249" t="str">
        <f>VLOOKUP(H49,Уч!$C$2:$L$1100,5,FALSE)</f>
        <v>Москва</v>
      </c>
      <c r="G49" s="250" t="str">
        <f>VLOOKUP(H49,Уч!$C$2:$L$1100,6,FALSE)</f>
        <v>СДЮШОР ЦСКА</v>
      </c>
      <c r="H49" s="140">
        <v>159</v>
      </c>
      <c r="I49" s="288">
        <f>VLOOKUP(H49,Уч!$C$2:$L$1100,8,FALSE)</f>
        <v>0</v>
      </c>
      <c r="J49" s="251">
        <f t="shared" si="3"/>
        <v>52.01</v>
      </c>
      <c r="K49" s="287"/>
      <c r="L49" s="259">
        <f t="shared" si="4"/>
        <v>1</v>
      </c>
      <c r="M49" s="309"/>
      <c r="N49" s="260" t="str">
        <f>VLOOKUP(H49,Уч!$C$2:$L$1100,9,FALSE)</f>
        <v>Филатовы М.И., Е.А.</v>
      </c>
      <c r="O49" s="254">
        <v>5201</v>
      </c>
      <c r="P49" s="51"/>
    </row>
    <row r="50" spans="1:19" ht="15.75" x14ac:dyDescent="0.25">
      <c r="A50" s="41">
        <f ca="1">RAND()</f>
        <v>0.4996952608069557</v>
      </c>
      <c r="B50" s="93">
        <v>41</v>
      </c>
      <c r="C50" s="246" t="str">
        <f>VLOOKUP(H50,Уч!$C$2:$L$1100,2,FALSE)</f>
        <v>Демченко Роман</v>
      </c>
      <c r="D50" s="247">
        <f>VLOOKUP(H50,Уч!$C$2:$L$1100,3,FALSE)</f>
        <v>34060</v>
      </c>
      <c r="E50" s="248" t="str">
        <f>VLOOKUP(H50,Уч!$C$2:$L$1100,4,FALSE)</f>
        <v>1</v>
      </c>
      <c r="F50" s="249" t="str">
        <f>VLOOKUP(H50,Уч!$C$2:$L$1100,5,FALSE)</f>
        <v>Москва</v>
      </c>
      <c r="G50" s="250" t="str">
        <f>VLOOKUP(H50,Уч!$C$2:$L$1100,6,FALSE)</f>
        <v>Ю.М.-Знаменские</v>
      </c>
      <c r="H50" s="140">
        <v>138</v>
      </c>
      <c r="I50" s="288">
        <f>VLOOKUP(H50,Уч!$C$2:$L$1100,8,FALSE)</f>
        <v>0</v>
      </c>
      <c r="J50" s="251">
        <f t="shared" si="3"/>
        <v>52.02</v>
      </c>
      <c r="K50" s="287"/>
      <c r="L50" s="259">
        <f t="shared" si="4"/>
        <v>1</v>
      </c>
      <c r="M50" s="309"/>
      <c r="N50" s="260" t="str">
        <f>VLOOKUP(H50,Уч!$C$2:$L$1100,9,FALSE)</f>
        <v>Подъяловская ИБ., Чубенко П.В.</v>
      </c>
      <c r="O50" s="253">
        <v>5202</v>
      </c>
      <c r="P50" s="129"/>
    </row>
    <row r="51" spans="1:19" ht="15.75" x14ac:dyDescent="0.25">
      <c r="A51" s="41"/>
      <c r="B51" s="93">
        <v>42</v>
      </c>
      <c r="C51" s="246" t="str">
        <f>VLOOKUP(H51,Уч!$C$2:$L$1100,2,FALSE)</f>
        <v xml:space="preserve">Куликов Лев </v>
      </c>
      <c r="D51" s="247">
        <f>VLOOKUP(H51,Уч!$C$2:$L$1100,3,FALSE)</f>
        <v>33010</v>
      </c>
      <c r="E51" s="248" t="str">
        <f>VLOOKUP(H51,Уч!$C$2:$L$1100,4,FALSE)</f>
        <v>1</v>
      </c>
      <c r="F51" s="249" t="str">
        <f>VLOOKUP(H51,Уч!$C$2:$L$1100,5,FALSE)</f>
        <v>Москва</v>
      </c>
      <c r="G51" s="250" t="str">
        <f>VLOOKUP(H51,Уч!$C$2:$L$1100,6,FALSE)</f>
        <v>ДЮСШ равн.возм.</v>
      </c>
      <c r="H51" s="140">
        <v>157</v>
      </c>
      <c r="I51" s="288">
        <f>VLOOKUP(H51,Уч!$C$2:$L$1100,8,FALSE)</f>
        <v>0</v>
      </c>
      <c r="J51" s="251">
        <f t="shared" si="3"/>
        <v>52.04</v>
      </c>
      <c r="K51" s="287"/>
      <c r="L51" s="259">
        <f t="shared" si="4"/>
        <v>1</v>
      </c>
      <c r="M51" s="309"/>
      <c r="N51" s="260" t="str">
        <f>VLOOKUP(H51,Уч!$C$2:$L$1100,9,FALSE)</f>
        <v>Крошкин Б.Ю</v>
      </c>
      <c r="O51" s="254">
        <v>5204</v>
      </c>
      <c r="P51" s="51"/>
    </row>
    <row r="52" spans="1:19" ht="15.75" x14ac:dyDescent="0.25">
      <c r="A52" s="41"/>
      <c r="B52" s="93">
        <v>43</v>
      </c>
      <c r="C52" s="246" t="str">
        <f>VLOOKUP(H52,Уч!$C$2:$L$1100,2,FALSE)</f>
        <v>Шарипов Руслан</v>
      </c>
      <c r="D52" s="247">
        <f>VLOOKUP(H52,Уч!$C$2:$L$1100,3,FALSE)</f>
        <v>34162</v>
      </c>
      <c r="E52" s="248" t="str">
        <f>VLOOKUP(H52,Уч!$C$2:$L$1100,4,FALSE)</f>
        <v>1</v>
      </c>
      <c r="F52" s="249" t="str">
        <f>VLOOKUP(H52,Уч!$C$2:$L$1100,5,FALSE)</f>
        <v>Москва</v>
      </c>
      <c r="G52" s="250" t="str">
        <f>VLOOKUP(H52,Уч!$C$2:$L$1100,6,FALSE)</f>
        <v>Ю.М.-Знаменские</v>
      </c>
      <c r="H52" s="140">
        <v>196</v>
      </c>
      <c r="I52" s="288">
        <f>VLOOKUP(H52,Уч!$C$2:$L$1100,8,FALSE)</f>
        <v>0</v>
      </c>
      <c r="J52" s="251">
        <f t="shared" si="3"/>
        <v>52.08</v>
      </c>
      <c r="K52" s="287"/>
      <c r="L52" s="259">
        <f t="shared" si="4"/>
        <v>1</v>
      </c>
      <c r="M52" s="309"/>
      <c r="N52" s="260" t="str">
        <f>VLOOKUP(H52,Уч!$C$2:$L$1100,9,FALSE)</f>
        <v>Лемеш С.И., Л.А.</v>
      </c>
      <c r="O52" s="254">
        <v>5208</v>
      </c>
      <c r="P52" s="51"/>
    </row>
    <row r="53" spans="1:19" ht="15.75" x14ac:dyDescent="0.25">
      <c r="A53" s="41">
        <f ca="1">RAND()</f>
        <v>0.19647173899251247</v>
      </c>
      <c r="B53" s="93">
        <v>44</v>
      </c>
      <c r="C53" s="246" t="str">
        <f>VLOOKUP(H53,Уч!$C$2:$L$1100,2,FALSE)</f>
        <v>Багдасаров Эвер</v>
      </c>
      <c r="D53" s="247">
        <f>VLOOKUP(H53,Уч!$C$2:$L$1100,3,FALSE)</f>
        <v>31102</v>
      </c>
      <c r="E53" s="248" t="str">
        <f>VLOOKUP(H53,Уч!$C$2:$L$1100,4,FALSE)</f>
        <v>1</v>
      </c>
      <c r="F53" s="249" t="str">
        <f>VLOOKUP(H53,Уч!$C$2:$L$1100,5,FALSE)</f>
        <v>Москва</v>
      </c>
      <c r="G53" s="250" t="str">
        <f>VLOOKUP(H53,Уч!$C$2:$L$1100,6,FALSE)</f>
        <v>СДЮШОР ЦСКА</v>
      </c>
      <c r="H53" s="140">
        <v>127</v>
      </c>
      <c r="I53" s="288">
        <f>VLOOKUP(H53,Уч!$C$2:$L$1100,8,FALSE)</f>
        <v>0</v>
      </c>
      <c r="J53" s="251">
        <f t="shared" si="3"/>
        <v>52.48</v>
      </c>
      <c r="K53" s="287"/>
      <c r="L53" s="259">
        <f t="shared" si="4"/>
        <v>1</v>
      </c>
      <c r="M53" s="309"/>
      <c r="N53" s="260" t="str">
        <f>VLOOKUP(H53,Уч!$C$2:$L$1100,9,FALSE)</f>
        <v>Михеева В.В.,Смирнова Т.В.</v>
      </c>
      <c r="O53" s="254">
        <v>5248</v>
      </c>
      <c r="P53" s="51"/>
    </row>
    <row r="54" spans="1:19" ht="15.75" x14ac:dyDescent="0.25">
      <c r="A54" s="41"/>
      <c r="B54" s="93">
        <v>45</v>
      </c>
      <c r="C54" s="246" t="str">
        <f>VLOOKUP(H54,Уч!$C$2:$L$1100,2,FALSE)</f>
        <v>Привалов Александр</v>
      </c>
      <c r="D54" s="247">
        <f>VLOOKUP(H54,Уч!$C$2:$L$1100,3,FALSE)</f>
        <v>35237</v>
      </c>
      <c r="E54" s="248" t="str">
        <f>VLOOKUP(H54,Уч!$C$2:$L$1100,4,FALSE)</f>
        <v>1</v>
      </c>
      <c r="F54" s="249" t="str">
        <f>VLOOKUP(H54,Уч!$C$2:$L$1100,5,FALSE)</f>
        <v>Москва</v>
      </c>
      <c r="G54" s="250" t="str">
        <f>VLOOKUP(H54,Уч!$C$2:$L$1100,6,FALSE)</f>
        <v>Ю.М.-Знаменские</v>
      </c>
      <c r="H54" s="140">
        <v>180</v>
      </c>
      <c r="I54" s="288">
        <f>VLOOKUP(H54,Уч!$C$2:$L$1100,8,FALSE)</f>
        <v>0</v>
      </c>
      <c r="J54" s="251">
        <f t="shared" si="3"/>
        <v>52.5</v>
      </c>
      <c r="K54" s="287"/>
      <c r="L54" s="259">
        <f t="shared" si="4"/>
        <v>1</v>
      </c>
      <c r="M54" s="309"/>
      <c r="N54" s="260" t="str">
        <f>VLOOKUP(H54,Уч!$C$2:$L$1100,9,FALSE)</f>
        <v>Лиман  В.П.,Логинова Н.С.</v>
      </c>
      <c r="O54" s="254">
        <v>5250</v>
      </c>
      <c r="P54" s="51"/>
    </row>
    <row r="55" spans="1:19" ht="15.75" x14ac:dyDescent="0.25">
      <c r="A55" s="41">
        <f ca="1">RAND()</f>
        <v>0.72571783448115257</v>
      </c>
      <c r="B55" s="93">
        <v>46</v>
      </c>
      <c r="C55" s="246" t="str">
        <f>VLOOKUP(H55,Уч!$C$2:$L$1100,2,FALSE)</f>
        <v>Филькин Иван</v>
      </c>
      <c r="D55" s="247">
        <f>VLOOKUP(H55,Уч!$C$2:$L$1100,3,FALSE)</f>
        <v>33888</v>
      </c>
      <c r="E55" s="248" t="str">
        <f>VLOOKUP(H55,Уч!$C$2:$L$1100,4,FALSE)</f>
        <v>1</v>
      </c>
      <c r="F55" s="249" t="str">
        <f>VLOOKUP(H55,Уч!$C$2:$L$1100,5,FALSE)</f>
        <v>Москва</v>
      </c>
      <c r="G55" s="250" t="str">
        <f>VLOOKUP(H55,Уч!$C$2:$L$1100,6,FALSE)</f>
        <v>МГУ</v>
      </c>
      <c r="H55" s="192">
        <v>192</v>
      </c>
      <c r="I55" s="288">
        <f>VLOOKUP(H55,Уч!$C$2:$L$1100,8,FALSE)</f>
        <v>0</v>
      </c>
      <c r="J55" s="251">
        <f t="shared" si="3"/>
        <v>52.59</v>
      </c>
      <c r="K55" s="287"/>
      <c r="L55" s="259">
        <f t="shared" si="4"/>
        <v>1</v>
      </c>
      <c r="M55" s="309"/>
      <c r="N55" s="260" t="str">
        <f>VLOOKUP(H55,Уч!$C$2:$L$1100,9,FALSE)</f>
        <v>Милюкова Н.В.</v>
      </c>
      <c r="O55" s="254">
        <v>5259</v>
      </c>
      <c r="P55" s="51"/>
      <c r="Q55" s="39"/>
      <c r="R55" s="39">
        <v>56</v>
      </c>
      <c r="S55" s="39" t="s">
        <v>67</v>
      </c>
    </row>
    <row r="56" spans="1:19" ht="15.75" x14ac:dyDescent="0.25">
      <c r="A56" s="41">
        <f ca="1">RAND()</f>
        <v>0.3487530887309116</v>
      </c>
      <c r="B56" s="93">
        <v>47</v>
      </c>
      <c r="C56" s="246" t="str">
        <f>VLOOKUP(H56,Уч!$C$2:$L$1100,2,FALSE)</f>
        <v>Фролов Вадим</v>
      </c>
      <c r="D56" s="247">
        <f>VLOOKUP(H56,Уч!$C$2:$L$1100,3,FALSE)</f>
        <v>34776</v>
      </c>
      <c r="E56" s="248" t="str">
        <f>VLOOKUP(H56,Уч!$C$2:$L$1100,4,FALSE)</f>
        <v>1</v>
      </c>
      <c r="F56" s="249" t="str">
        <f>VLOOKUP(H56,Уч!$C$2:$L$1100,5,FALSE)</f>
        <v>Москва</v>
      </c>
      <c r="G56" s="250" t="str">
        <f>VLOOKUP(H56,Уч!$C$2:$L$1100,6,FALSE)</f>
        <v>ДЮСШ равн.возм.</v>
      </c>
      <c r="H56" s="140">
        <v>193</v>
      </c>
      <c r="I56" s="288">
        <f>VLOOKUP(H56,Уч!$C$2:$L$1100,8,FALSE)</f>
        <v>0</v>
      </c>
      <c r="J56" s="251">
        <f t="shared" si="3"/>
        <v>52.61</v>
      </c>
      <c r="K56" s="287"/>
      <c r="L56" s="259">
        <f t="shared" si="4"/>
        <v>1</v>
      </c>
      <c r="M56" s="309"/>
      <c r="N56" s="260" t="str">
        <f>VLOOKUP(H56,Уч!$C$2:$L$1100,9,FALSE)</f>
        <v>Крошкин Б.Ю</v>
      </c>
      <c r="O56" s="254">
        <v>5261</v>
      </c>
      <c r="P56" s="51"/>
    </row>
    <row r="57" spans="1:19" ht="15.75" x14ac:dyDescent="0.25">
      <c r="A57" s="41">
        <f ca="1">RAND()</f>
        <v>0.63633538716806148</v>
      </c>
      <c r="B57" s="93">
        <v>48</v>
      </c>
      <c r="C57" s="246" t="str">
        <f>VLOOKUP(H57,Уч!$C$2:$L$1100,2,FALSE)</f>
        <v>Прокошин Алексей</v>
      </c>
      <c r="D57" s="247">
        <f>VLOOKUP(H57,Уч!$C$2:$L$1100,3,FALSE)</f>
        <v>35069</v>
      </c>
      <c r="E57" s="248" t="str">
        <f>VLOOKUP(H57,Уч!$C$2:$L$1100,4,FALSE)</f>
        <v>1</v>
      </c>
      <c r="F57" s="249" t="str">
        <f>VLOOKUP(H57,Уч!$C$2:$L$1100,5,FALSE)</f>
        <v>Москва</v>
      </c>
      <c r="G57" s="250" t="str">
        <f>VLOOKUP(H57,Уч!$C$2:$L$1100,6,FALSE)</f>
        <v>МГФСО</v>
      </c>
      <c r="H57" s="140">
        <v>182</v>
      </c>
      <c r="I57" s="288">
        <f>VLOOKUP(H57,Уч!$C$2:$L$1100,8,FALSE)</f>
        <v>0</v>
      </c>
      <c r="J57" s="251">
        <f t="shared" si="3"/>
        <v>52.73</v>
      </c>
      <c r="K57" s="287"/>
      <c r="L57" s="259">
        <f t="shared" si="4"/>
        <v>1</v>
      </c>
      <c r="M57" s="309"/>
      <c r="N57" s="260" t="str">
        <f>VLOOKUP(H57,Уч!$C$2:$L$1100,9,FALSE)</f>
        <v>Афанасьев И.М.</v>
      </c>
      <c r="O57" s="254">
        <v>5273</v>
      </c>
      <c r="P57" s="51"/>
    </row>
    <row r="58" spans="1:19" ht="15.75" x14ac:dyDescent="0.25">
      <c r="A58" s="41">
        <f ca="1">RAND()</f>
        <v>0.17399987762519886</v>
      </c>
      <c r="B58" s="93">
        <v>49</v>
      </c>
      <c r="C58" s="246" t="str">
        <f>VLOOKUP(H58,Уч!$C$2:$L$1100,2,FALSE)</f>
        <v>Шаров Михаил</v>
      </c>
      <c r="D58" s="247">
        <f>VLOOKUP(H58,Уч!$C$2:$L$1100,3,FALSE)</f>
        <v>35258</v>
      </c>
      <c r="E58" s="248" t="str">
        <f>VLOOKUP(H58,Уч!$C$2:$L$1100,4,FALSE)</f>
        <v>1</v>
      </c>
      <c r="F58" s="249" t="str">
        <f>VLOOKUP(H58,Уч!$C$2:$L$1100,5,FALSE)</f>
        <v>г.Москва</v>
      </c>
      <c r="G58" s="250" t="str">
        <f>VLOOKUP(H58,Уч!$C$2:$L$1100,6,FALSE)</f>
        <v>Ю.М.-Знаменские</v>
      </c>
      <c r="H58" s="140">
        <v>197</v>
      </c>
      <c r="I58" s="288">
        <f>VLOOKUP(H58,Уч!$C$2:$L$1100,8,FALSE)</f>
        <v>0</v>
      </c>
      <c r="J58" s="251">
        <f t="shared" si="3"/>
        <v>52.8</v>
      </c>
      <c r="K58" s="287"/>
      <c r="L58" s="259">
        <f t="shared" si="4"/>
        <v>1</v>
      </c>
      <c r="M58" s="309"/>
      <c r="N58" s="260" t="str">
        <f>VLOOKUP(H58,Уч!$C$2:$L$1100,9,FALSE)</f>
        <v>Палеха, Ульянов</v>
      </c>
      <c r="O58" s="253">
        <v>5280</v>
      </c>
      <c r="P58" s="129"/>
      <c r="Q58" s="39" t="s">
        <v>67</v>
      </c>
      <c r="R58" s="39">
        <v>9.5500000000000007</v>
      </c>
      <c r="S58" s="39" t="s">
        <v>35</v>
      </c>
    </row>
    <row r="59" spans="1:19" ht="15.75" x14ac:dyDescent="0.25">
      <c r="A59" s="41"/>
      <c r="B59" s="93">
        <v>50</v>
      </c>
      <c r="C59" s="246" t="str">
        <f>VLOOKUP(H59,Уч!$C$2:$L$1100,2,FALSE)</f>
        <v xml:space="preserve">Новиков Никита </v>
      </c>
      <c r="D59" s="247">
        <f>VLOOKUP(H59,Уч!$C$2:$L$1100,3,FALSE)</f>
        <v>32096</v>
      </c>
      <c r="E59" s="248" t="str">
        <f>VLOOKUP(H59,Уч!$C$2:$L$1100,4,FALSE)</f>
        <v>кмс</v>
      </c>
      <c r="F59" s="249" t="str">
        <f>VLOOKUP(H59,Уч!$C$2:$L$1100,5,FALSE)</f>
        <v>Москва</v>
      </c>
      <c r="G59" s="250" t="str">
        <f>VLOOKUP(H59,Уч!$C$2:$L$1100,6,FALSE)</f>
        <v>ДЮСШ равн.возм.</v>
      </c>
      <c r="H59" s="140">
        <v>171</v>
      </c>
      <c r="I59" s="288">
        <f>VLOOKUP(H59,Уч!$C$2:$L$1100,8,FALSE)</f>
        <v>0</v>
      </c>
      <c r="J59" s="251">
        <f t="shared" si="3"/>
        <v>52.82</v>
      </c>
      <c r="K59" s="287"/>
      <c r="L59" s="259">
        <f t="shared" si="4"/>
        <v>1</v>
      </c>
      <c r="M59" s="309"/>
      <c r="N59" s="260" t="str">
        <f>VLOOKUP(H59,Уч!$C$2:$L$1100,9,FALSE)</f>
        <v>Крошкин Б.Ю</v>
      </c>
      <c r="O59" s="254">
        <v>5282</v>
      </c>
      <c r="P59" s="51"/>
    </row>
    <row r="60" spans="1:19" ht="15.75" x14ac:dyDescent="0.25">
      <c r="A60" s="41"/>
      <c r="B60" s="93">
        <v>51</v>
      </c>
      <c r="C60" s="246" t="str">
        <f>VLOOKUP(H60,Уч!$C$2:$L$1100,2,FALSE)</f>
        <v>Лытнев Валерий</v>
      </c>
      <c r="D60" s="247">
        <f>VLOOKUP(H60,Уч!$C$2:$L$1100,3,FALSE)</f>
        <v>34356</v>
      </c>
      <c r="E60" s="248" t="str">
        <f>VLOOKUP(H60,Уч!$C$2:$L$1100,4,FALSE)</f>
        <v>1</v>
      </c>
      <c r="F60" s="249" t="str">
        <f>VLOOKUP(H60,Уч!$C$2:$L$1100,5,FALSE)</f>
        <v>Москва</v>
      </c>
      <c r="G60" s="250" t="str">
        <f>VLOOKUP(H60,Уч!$C$2:$L$1100,6,FALSE)</f>
        <v>Ю.М.-Знаменские</v>
      </c>
      <c r="H60" s="140">
        <v>164</v>
      </c>
      <c r="I60" s="288">
        <f>VLOOKUP(H60,Уч!$C$2:$L$1100,8,FALSE)</f>
        <v>0</v>
      </c>
      <c r="J60" s="251">
        <f t="shared" si="3"/>
        <v>52.99</v>
      </c>
      <c r="K60" s="287"/>
      <c r="L60" s="259">
        <f t="shared" si="4"/>
        <v>1</v>
      </c>
      <c r="M60" s="309"/>
      <c r="N60" s="260" t="str">
        <f>VLOOKUP(H60,Уч!$C$2:$L$1100,9,FALSE)</f>
        <v>Подъяловская ИБ., Чубенко П.В.</v>
      </c>
      <c r="O60" s="254">
        <v>5299</v>
      </c>
      <c r="P60" s="51"/>
    </row>
    <row r="61" spans="1:19" ht="15.75" x14ac:dyDescent="0.25">
      <c r="A61" s="41">
        <f ca="1">RAND()</f>
        <v>0.46033493184148222</v>
      </c>
      <c r="B61" s="93">
        <v>52</v>
      </c>
      <c r="C61" s="246" t="str">
        <f>VLOOKUP(H61,Уч!$C$2:$L$1100,2,FALSE)</f>
        <v>Апарин Роман</v>
      </c>
      <c r="D61" s="247">
        <f>VLOOKUP(H61,Уч!$C$2:$L$1100,3,FALSE)</f>
        <v>35039</v>
      </c>
      <c r="E61" s="248" t="str">
        <f>VLOOKUP(H61,Уч!$C$2:$L$1100,4,FALSE)</f>
        <v>1</v>
      </c>
      <c r="F61" s="249" t="str">
        <f>VLOOKUP(H61,Уч!$C$2:$L$1100,5,FALSE)</f>
        <v>Москва</v>
      </c>
      <c r="G61" s="250" t="str">
        <f>VLOOKUP(H61,Уч!$C$2:$L$1100,6,FALSE)</f>
        <v>СДЮШОР ЦСКА</v>
      </c>
      <c r="H61" s="140">
        <v>125</v>
      </c>
      <c r="I61" s="288">
        <f>VLOOKUP(H61,Уч!$C$2:$L$1100,8,FALSE)</f>
        <v>0</v>
      </c>
      <c r="J61" s="251">
        <f t="shared" si="3"/>
        <v>53.3</v>
      </c>
      <c r="K61" s="287"/>
      <c r="L61" s="259">
        <f t="shared" si="4"/>
        <v>2</v>
      </c>
      <c r="M61" s="309"/>
      <c r="N61" s="260" t="str">
        <f>VLOOKUP(H61,Уч!$C$2:$L$1100,9,FALSE)</f>
        <v>Лиман В.П.,Логинова Н.С.</v>
      </c>
      <c r="O61" s="254">
        <v>5330</v>
      </c>
      <c r="P61" s="51"/>
      <c r="Q61" s="39"/>
      <c r="R61" s="39">
        <v>56</v>
      </c>
      <c r="S61" s="39" t="s">
        <v>67</v>
      </c>
    </row>
    <row r="62" spans="1:19" ht="15.75" x14ac:dyDescent="0.25">
      <c r="A62" s="41">
        <f ca="1">RAND()</f>
        <v>0.82315877703849638</v>
      </c>
      <c r="B62" s="93">
        <v>53</v>
      </c>
      <c r="C62" s="246" t="str">
        <f>VLOOKUP(H62,Уч!$C$2:$L$1100,2,FALSE)</f>
        <v xml:space="preserve">Клевцов Алексей </v>
      </c>
      <c r="D62" s="247">
        <f>VLOOKUP(H62,Уч!$C$2:$L$1100,3,FALSE)</f>
        <v>35448</v>
      </c>
      <c r="E62" s="248" t="str">
        <f>VLOOKUP(H62,Уч!$C$2:$L$1100,4,FALSE)</f>
        <v>1</v>
      </c>
      <c r="F62" s="249" t="str">
        <f>VLOOKUP(H62,Уч!$C$2:$L$1100,5,FALSE)</f>
        <v>Москва</v>
      </c>
      <c r="G62" s="250" t="str">
        <f>VLOOKUP(H62,Уч!$C$2:$L$1100,6,FALSE)</f>
        <v>СДЮСШОР 24</v>
      </c>
      <c r="H62" s="140">
        <v>150</v>
      </c>
      <c r="I62" s="288">
        <f>VLOOKUP(H62,Уч!$C$2:$L$1100,8,FALSE)</f>
        <v>0</v>
      </c>
      <c r="J62" s="251">
        <f t="shared" si="3"/>
        <v>53.36</v>
      </c>
      <c r="K62" s="287"/>
      <c r="L62" s="259">
        <f t="shared" si="4"/>
        <v>2</v>
      </c>
      <c r="M62" s="309"/>
      <c r="N62" s="260" t="str">
        <f>VLOOKUP(H62,Уч!$C$2:$L$1100,9,FALSE)</f>
        <v>Кореннов В.А.</v>
      </c>
      <c r="O62" s="253">
        <v>5336</v>
      </c>
      <c r="P62" s="129"/>
    </row>
    <row r="63" spans="1:19" ht="15.75" x14ac:dyDescent="0.25">
      <c r="A63" s="41">
        <f ca="1">RAND()</f>
        <v>3.9886934255361939E-2</v>
      </c>
      <c r="B63" s="93">
        <v>54</v>
      </c>
      <c r="C63" s="246" t="str">
        <f>VLOOKUP(H63,Уч!$C$2:$L$1100,2,FALSE)</f>
        <v>Худеев Илларион</v>
      </c>
      <c r="D63" s="247" t="str">
        <f>VLOOKUP(H63,Уч!$C$2:$L$1100,3,FALSE)</f>
        <v>12.06.95</v>
      </c>
      <c r="E63" s="248" t="str">
        <f>VLOOKUP(H63,Уч!$C$2:$L$1100,4,FALSE)</f>
        <v>1</v>
      </c>
      <c r="F63" s="249" t="str">
        <f>VLOOKUP(H63,Уч!$C$2:$L$1100,5,FALSE)</f>
        <v>Москва</v>
      </c>
      <c r="G63" s="250" t="str">
        <f>VLOOKUP(H63,Уч!$C$2:$L$1100,6,FALSE)</f>
        <v>Самбо-70 отделение "Черемушки"</v>
      </c>
      <c r="H63" s="140">
        <v>194</v>
      </c>
      <c r="I63" s="288">
        <f>VLOOKUP(H63,Уч!$C$2:$L$1100,8,FALSE)</f>
        <v>0</v>
      </c>
      <c r="J63" s="251">
        <f t="shared" si="3"/>
        <v>53.47</v>
      </c>
      <c r="K63" s="287"/>
      <c r="L63" s="259">
        <f t="shared" si="4"/>
        <v>2</v>
      </c>
      <c r="M63" s="309"/>
      <c r="N63" s="260" t="str">
        <f>VLOOKUP(H63,Уч!$C$2:$L$1100,9,FALSE)</f>
        <v>Монастырский М.И.</v>
      </c>
      <c r="O63" s="253">
        <v>5347</v>
      </c>
      <c r="P63" s="129"/>
    </row>
    <row r="64" spans="1:19" ht="15.75" x14ac:dyDescent="0.25">
      <c r="A64" s="41">
        <f ca="1">RAND()</f>
        <v>4.3585763539172984E-2</v>
      </c>
      <c r="B64" s="93">
        <v>55</v>
      </c>
      <c r="C64" s="246" t="str">
        <f>VLOOKUP(H64,Уч!$C$2:$L$1100,2,FALSE)</f>
        <v>Степанов Дмитрий</v>
      </c>
      <c r="D64" s="247">
        <f>VLOOKUP(H64,Уч!$C$2:$L$1100,3,FALSE)</f>
        <v>34413</v>
      </c>
      <c r="E64" s="248" t="str">
        <f>VLOOKUP(H64,Уч!$C$2:$L$1100,4,FALSE)</f>
        <v>1</v>
      </c>
      <c r="F64" s="249" t="str">
        <f>VLOOKUP(H64,Уч!$C$2:$L$1100,5,FALSE)</f>
        <v>Москва</v>
      </c>
      <c r="G64" s="250" t="str">
        <f>VLOOKUP(H64,Уч!$C$2:$L$1100,6,FALSE)</f>
        <v>СДЮШОР ЦСКА</v>
      </c>
      <c r="H64" s="140">
        <v>188</v>
      </c>
      <c r="I64" s="288">
        <f>VLOOKUP(H64,Уч!$C$2:$L$1100,8,FALSE)</f>
        <v>0</v>
      </c>
      <c r="J64" s="251">
        <f t="shared" si="3"/>
        <v>53.73</v>
      </c>
      <c r="K64" s="287"/>
      <c r="L64" s="259">
        <f t="shared" si="4"/>
        <v>2</v>
      </c>
      <c r="M64" s="309"/>
      <c r="N64" s="260" t="str">
        <f>VLOOKUP(H64,Уч!$C$2:$L$1100,9,FALSE)</f>
        <v>Филатовы М.И., Е.А.</v>
      </c>
      <c r="O64" s="253">
        <v>5373</v>
      </c>
      <c r="P64" s="129"/>
      <c r="Q64" s="39" t="s">
        <v>67</v>
      </c>
      <c r="R64" s="39">
        <v>9.5500000000000007</v>
      </c>
      <c r="S64" s="39" t="s">
        <v>35</v>
      </c>
    </row>
    <row r="65" spans="1:19" ht="15.75" x14ac:dyDescent="0.25">
      <c r="A65" s="41"/>
      <c r="B65" s="93">
        <v>56</v>
      </c>
      <c r="C65" s="246" t="str">
        <f>VLOOKUP(H65,Уч!$C$2:$L$1100,2,FALSE)</f>
        <v xml:space="preserve">Васильев Виталий </v>
      </c>
      <c r="D65" s="247">
        <f>VLOOKUP(H65,Уч!$C$2:$L$1100,3,FALSE)</f>
        <v>34312</v>
      </c>
      <c r="E65" s="248" t="str">
        <f>VLOOKUP(H65,Уч!$C$2:$L$1100,4,FALSE)</f>
        <v>1</v>
      </c>
      <c r="F65" s="249" t="str">
        <f>VLOOKUP(H65,Уч!$C$2:$L$1100,5,FALSE)</f>
        <v>Москва</v>
      </c>
      <c r="G65" s="250" t="str">
        <f>VLOOKUP(H65,Уч!$C$2:$L$1100,6,FALSE)</f>
        <v>ДЮСШ равн.возм.</v>
      </c>
      <c r="H65" s="140">
        <v>129</v>
      </c>
      <c r="I65" s="288">
        <f>VLOOKUP(H65,Уч!$C$2:$L$1100,8,FALSE)</f>
        <v>0</v>
      </c>
      <c r="J65" s="251">
        <f t="shared" si="3"/>
        <v>53.75</v>
      </c>
      <c r="K65" s="287"/>
      <c r="L65" s="259">
        <f t="shared" si="4"/>
        <v>2</v>
      </c>
      <c r="M65" s="309"/>
      <c r="N65" s="260" t="str">
        <f>VLOOKUP(H65,Уч!$C$2:$L$1100,9,FALSE)</f>
        <v>Крошкин Б.Ю</v>
      </c>
      <c r="O65" s="254">
        <v>5375</v>
      </c>
      <c r="P65" s="51"/>
    </row>
    <row r="66" spans="1:19" ht="15.75" x14ac:dyDescent="0.25">
      <c r="A66" s="41">
        <f ca="1">RAND()</f>
        <v>8.5608217081505011E-2</v>
      </c>
      <c r="B66" s="93">
        <v>57</v>
      </c>
      <c r="C66" s="246" t="str">
        <f>VLOOKUP(H66,Уч!$C$2:$L$1100,2,FALSE)</f>
        <v>Вихорев Владимир</v>
      </c>
      <c r="D66" s="247">
        <f>VLOOKUP(H66,Уч!$C$2:$L$1100,3,FALSE)</f>
        <v>36079</v>
      </c>
      <c r="E66" s="248" t="str">
        <f>VLOOKUP(H66,Уч!$C$2:$L$1100,4,FALSE)</f>
        <v>1</v>
      </c>
      <c r="F66" s="249" t="str">
        <f>VLOOKUP(H66,Уч!$C$2:$L$1100,5,FALSE)</f>
        <v>Москва</v>
      </c>
      <c r="G66" s="250" t="str">
        <f>VLOOKUP(H66,Уч!$C$2:$L$1100,6,FALSE)</f>
        <v>СДЮСШОР-44</v>
      </c>
      <c r="H66" s="140">
        <v>132</v>
      </c>
      <c r="I66" s="288">
        <f>VLOOKUP(H66,Уч!$C$2:$L$1100,8,FALSE)</f>
        <v>0</v>
      </c>
      <c r="J66" s="251">
        <f t="shared" si="3"/>
        <v>53.78</v>
      </c>
      <c r="K66" s="287"/>
      <c r="L66" s="259">
        <f t="shared" si="4"/>
        <v>2</v>
      </c>
      <c r="M66" s="309"/>
      <c r="N66" s="260" t="str">
        <f>VLOOKUP(H66,Уч!$C$2:$L$1100,9,FALSE)</f>
        <v>Калашникова О.Ю.,Порядина В.Н.</v>
      </c>
      <c r="O66" s="253">
        <v>5378</v>
      </c>
      <c r="P66" s="129"/>
    </row>
    <row r="67" spans="1:19" ht="15.75" x14ac:dyDescent="0.25">
      <c r="A67" s="41">
        <f ca="1">RAND()</f>
        <v>0.10483945718550536</v>
      </c>
      <c r="B67" s="93">
        <v>58</v>
      </c>
      <c r="C67" s="246" t="str">
        <f>VLOOKUP(H67,Уч!$C$2:$L$1100,2,FALSE)</f>
        <v>Панихин Григорий</v>
      </c>
      <c r="D67" s="247">
        <f>VLOOKUP(H67,Уч!$C$2:$L$1100,3,FALSE)</f>
        <v>34482</v>
      </c>
      <c r="E67" s="248" t="str">
        <f>VLOOKUP(H67,Уч!$C$2:$L$1100,4,FALSE)</f>
        <v>1</v>
      </c>
      <c r="F67" s="249" t="str">
        <f>VLOOKUP(H67,Уч!$C$2:$L$1100,5,FALSE)</f>
        <v>г.Москва</v>
      </c>
      <c r="G67" s="250" t="str">
        <f>VLOOKUP(H67,Уч!$C$2:$L$1100,6,FALSE)</f>
        <v>Ю.М.-Знаменские</v>
      </c>
      <c r="H67" s="140">
        <v>175</v>
      </c>
      <c r="I67" s="288">
        <f>VLOOKUP(H67,Уч!$C$2:$L$1100,8,FALSE)</f>
        <v>0</v>
      </c>
      <c r="J67" s="251">
        <f t="shared" si="3"/>
        <v>54.55</v>
      </c>
      <c r="K67" s="287"/>
      <c r="L67" s="259">
        <f t="shared" si="4"/>
        <v>2</v>
      </c>
      <c r="M67" s="309"/>
      <c r="N67" s="260" t="str">
        <f>VLOOKUP(H67,Уч!$C$2:$L$1100,9,FALSE)</f>
        <v>Козлова Э.В.</v>
      </c>
      <c r="O67" s="254">
        <v>5455</v>
      </c>
      <c r="P67" s="51"/>
    </row>
    <row r="68" spans="1:19" ht="15.75" x14ac:dyDescent="0.25">
      <c r="A68" s="41">
        <f ca="1">RAND()</f>
        <v>0.53284295450059838</v>
      </c>
      <c r="B68" s="93">
        <v>59</v>
      </c>
      <c r="C68" s="246" t="str">
        <f>VLOOKUP(H68,Уч!$C$2:$L$1100,2,FALSE)</f>
        <v>Клочков Александр</v>
      </c>
      <c r="D68" s="247">
        <f>VLOOKUP(H68,Уч!$C$2:$L$1100,3,FALSE)</f>
        <v>34554</v>
      </c>
      <c r="E68" s="248" t="str">
        <f>VLOOKUP(H68,Уч!$C$2:$L$1100,4,FALSE)</f>
        <v>1</v>
      </c>
      <c r="F68" s="249" t="str">
        <f>VLOOKUP(H68,Уч!$C$2:$L$1100,5,FALSE)</f>
        <v>Москва</v>
      </c>
      <c r="G68" s="250" t="str">
        <f>VLOOKUP(H68,Уч!$C$2:$L$1100,6,FALSE)</f>
        <v>СДЮСШОР 24</v>
      </c>
      <c r="H68" s="140">
        <v>152</v>
      </c>
      <c r="I68" s="288">
        <f>VLOOKUP(H68,Уч!$C$2:$L$1100,8,FALSE)</f>
        <v>0</v>
      </c>
      <c r="J68" s="251">
        <f t="shared" si="3"/>
        <v>54.58</v>
      </c>
      <c r="K68" s="287"/>
      <c r="L68" s="259">
        <f t="shared" si="4"/>
        <v>2</v>
      </c>
      <c r="M68" s="309"/>
      <c r="N68" s="260" t="str">
        <f>VLOOKUP(H68,Уч!$C$2:$L$1100,9,FALSE)</f>
        <v>Фролова Т.С.</v>
      </c>
      <c r="O68" s="253">
        <v>5458</v>
      </c>
      <c r="P68" s="129"/>
    </row>
    <row r="69" spans="1:19" ht="15.75" x14ac:dyDescent="0.25">
      <c r="A69" s="41">
        <f ca="1">RAND()</f>
        <v>0.85961267314376621</v>
      </c>
      <c r="B69" s="93">
        <v>60</v>
      </c>
      <c r="C69" s="246" t="str">
        <f>VLOOKUP(H69,Уч!$C$2:$L$1100,2,FALSE)</f>
        <v>Селезнев Александр</v>
      </c>
      <c r="D69" s="247">
        <f>VLOOKUP(H69,Уч!$C$2:$L$1100,3,FALSE)</f>
        <v>35185</v>
      </c>
      <c r="E69" s="248" t="str">
        <f>VLOOKUP(H69,Уч!$C$2:$L$1100,4,FALSE)</f>
        <v>1</v>
      </c>
      <c r="F69" s="249" t="str">
        <f>VLOOKUP(H69,Уч!$C$2:$L$1100,5,FALSE)</f>
        <v>Москва</v>
      </c>
      <c r="G69" s="250" t="str">
        <f>VLOOKUP(H69,Уч!$C$2:$L$1100,6,FALSE)</f>
        <v>МГФСО</v>
      </c>
      <c r="H69" s="140">
        <v>184</v>
      </c>
      <c r="I69" s="288">
        <f>VLOOKUP(H69,Уч!$C$2:$L$1100,8,FALSE)</f>
        <v>0</v>
      </c>
      <c r="J69" s="251">
        <f t="shared" si="3"/>
        <v>54.61</v>
      </c>
      <c r="K69" s="287"/>
      <c r="L69" s="259">
        <f t="shared" si="4"/>
        <v>2</v>
      </c>
      <c r="M69" s="309"/>
      <c r="N69" s="260" t="str">
        <f>VLOOKUP(H69,Уч!$C$2:$L$1100,9,FALSE)</f>
        <v>Богатырева Т.М.</v>
      </c>
      <c r="O69" s="254">
        <v>5461</v>
      </c>
      <c r="P69" s="51"/>
    </row>
    <row r="70" spans="1:19" ht="15.75" x14ac:dyDescent="0.25">
      <c r="A70" s="41"/>
      <c r="B70" s="93"/>
      <c r="C70" s="246" t="str">
        <f>VLOOKUP(H70,Уч!$C$2:$L$1100,2,FALSE)</f>
        <v>Шерепа  Дмитрий</v>
      </c>
      <c r="D70" s="247">
        <f>VLOOKUP(H70,Уч!$C$2:$L$1100,3,FALSE)</f>
        <v>33278</v>
      </c>
      <c r="E70" s="248" t="str">
        <f>VLOOKUP(H70,Уч!$C$2:$L$1100,4,FALSE)</f>
        <v>кмс</v>
      </c>
      <c r="F70" s="249" t="str">
        <f>VLOOKUP(H70,Уч!$C$2:$L$1100,5,FALSE)</f>
        <v>Москва</v>
      </c>
      <c r="G70" s="250" t="str">
        <f>VLOOKUP(H70,Уч!$C$2:$L$1100,6,FALSE)</f>
        <v>Ю.М.-Знаменские</v>
      </c>
      <c r="H70" s="140">
        <v>198</v>
      </c>
      <c r="I70" s="288">
        <f>VLOOKUP(H70,Уч!$C$2:$L$1100,8,FALSE)</f>
        <v>0</v>
      </c>
      <c r="J70" s="251" t="s">
        <v>684</v>
      </c>
      <c r="K70" s="287"/>
      <c r="L70" s="316" t="e">
        <f t="shared" si="4"/>
        <v>#N/A</v>
      </c>
      <c r="M70" s="309"/>
      <c r="N70" s="260" t="str">
        <f>VLOOKUP(H70,Уч!$C$2:$L$1100,9,FALSE)</f>
        <v>Лиман  В.П.,Логинова Н.С.</v>
      </c>
      <c r="O70" s="254"/>
      <c r="P70" s="51"/>
      <c r="Q70" s="39"/>
      <c r="R70" s="39">
        <v>56</v>
      </c>
      <c r="S70" s="39" t="s">
        <v>67</v>
      </c>
    </row>
    <row r="71" spans="1:19" ht="15.75" x14ac:dyDescent="0.25">
      <c r="A71" s="41"/>
      <c r="B71" s="93"/>
      <c r="C71" s="246" t="str">
        <f>VLOOKUP(H71,Уч!$C$2:$L$1100,2,FALSE)</f>
        <v>Воловий  Антон</v>
      </c>
      <c r="D71" s="247">
        <f>VLOOKUP(H71,Уч!$C$2:$L$1100,3,FALSE)</f>
        <v>33346</v>
      </c>
      <c r="E71" s="248" t="str">
        <f>VLOOKUP(H71,Уч!$C$2:$L$1100,4,FALSE)</f>
        <v>1</v>
      </c>
      <c r="F71" s="249" t="str">
        <f>VLOOKUP(H71,Уч!$C$2:$L$1100,5,FALSE)</f>
        <v>Москва</v>
      </c>
      <c r="G71" s="250" t="str">
        <f>VLOOKUP(H71,Уч!$C$2:$L$1100,6,FALSE)</f>
        <v>ЦФКиСВАО</v>
      </c>
      <c r="H71" s="140">
        <v>133</v>
      </c>
      <c r="I71" s="288">
        <f>VLOOKUP(H71,Уч!$C$2:$L$1100,8,FALSE)</f>
        <v>0</v>
      </c>
      <c r="J71" s="251" t="s">
        <v>743</v>
      </c>
      <c r="K71" s="287"/>
      <c r="L71" s="316" t="e">
        <f t="shared" si="4"/>
        <v>#N/A</v>
      </c>
      <c r="M71" s="309"/>
      <c r="N71" s="260" t="str">
        <f>VLOOKUP(H71,Уч!$C$2:$L$1100,9,FALSE)</f>
        <v>Майоров</v>
      </c>
      <c r="O71" s="253"/>
      <c r="P71" s="129"/>
    </row>
    <row r="72" spans="1:19" ht="15.75" x14ac:dyDescent="0.25">
      <c r="A72" s="41"/>
      <c r="B72" s="93"/>
      <c r="C72" s="246" t="str">
        <f>VLOOKUP(H72,Уч!$C$2:$L$1100,2,FALSE)</f>
        <v>Оришев Альберт</v>
      </c>
      <c r="D72" s="247">
        <f>VLOOKUP(H72,Уч!$C$2:$L$1100,3,FALSE)</f>
        <v>35039</v>
      </c>
      <c r="E72" s="248" t="str">
        <f>VLOOKUP(H72,Уч!$C$2:$L$1100,4,FALSE)</f>
        <v>1</v>
      </c>
      <c r="F72" s="249" t="str">
        <f>VLOOKUP(H72,Уч!$C$2:$L$1100,5,FALSE)</f>
        <v>г.Москва</v>
      </c>
      <c r="G72" s="250" t="str">
        <f>VLOOKUP(H72,Уч!$C$2:$L$1100,6,FALSE)</f>
        <v>Ю.М.-Знаменские</v>
      </c>
      <c r="H72" s="140">
        <v>174</v>
      </c>
      <c r="I72" s="288">
        <f>VLOOKUP(H72,Уч!$C$2:$L$1100,8,FALSE)</f>
        <v>0</v>
      </c>
      <c r="J72" s="251" t="s">
        <v>689</v>
      </c>
      <c r="K72" s="287"/>
      <c r="L72" s="316" t="e">
        <f t="shared" si="4"/>
        <v>#N/A</v>
      </c>
      <c r="M72" s="309"/>
      <c r="N72" s="260" t="str">
        <f>VLOOKUP(H72,Уч!$C$2:$L$1100,9,FALSE)</f>
        <v>Лиман  В.П.,Логинова Н.С.</v>
      </c>
      <c r="O72" s="253"/>
      <c r="P72" s="129"/>
    </row>
    <row r="73" spans="1:19" ht="15.75" x14ac:dyDescent="0.25">
      <c r="A73" s="41"/>
      <c r="B73" s="93"/>
      <c r="C73" s="246" t="str">
        <f>VLOOKUP(H73,Уч!$C$2:$L$1100,2,FALSE)</f>
        <v>Лапач Александр</v>
      </c>
      <c r="D73" s="247">
        <f>VLOOKUP(H73,Уч!$C$2:$L$1100,3,FALSE)</f>
        <v>34419</v>
      </c>
      <c r="E73" s="248" t="str">
        <f>VLOOKUP(H73,Уч!$C$2:$L$1100,4,FALSE)</f>
        <v>1</v>
      </c>
      <c r="F73" s="249" t="str">
        <f>VLOOKUP(H73,Уч!$C$2:$L$1100,5,FALSE)</f>
        <v>Москва</v>
      </c>
      <c r="G73" s="250" t="str">
        <f>VLOOKUP(H73,Уч!$C$2:$L$1100,6,FALSE)</f>
        <v>СДЮШОР ЦСКА</v>
      </c>
      <c r="H73" s="140">
        <v>160</v>
      </c>
      <c r="I73" s="288">
        <f>VLOOKUP(H73,Уч!$C$2:$L$1100,8,FALSE)</f>
        <v>0</v>
      </c>
      <c r="J73" s="251" t="s">
        <v>689</v>
      </c>
      <c r="K73" s="287"/>
      <c r="L73" s="316" t="e">
        <f t="shared" si="4"/>
        <v>#N/A</v>
      </c>
      <c r="M73" s="309"/>
      <c r="N73" s="260" t="str">
        <f>VLOOKUP(H73,Уч!$C$2:$L$1100,9,FALSE)</f>
        <v>Лиман В.П.,Логинова Н.С.</v>
      </c>
      <c r="O73" s="254"/>
      <c r="P73" s="51"/>
    </row>
    <row r="74" spans="1:19" ht="15.75" x14ac:dyDescent="0.25">
      <c r="A74" s="41"/>
      <c r="B74" s="93"/>
      <c r="C74" s="246" t="str">
        <f>VLOOKUP(H74,Уч!$C$2:$L$1100,2,FALSE)</f>
        <v>Антманис Владимир</v>
      </c>
      <c r="D74" s="247" t="str">
        <f>VLOOKUP(H74,Уч!$C$2:$L$1100,3,FALSE)</f>
        <v>12.03.84</v>
      </c>
      <c r="E74" s="248" t="str">
        <f>VLOOKUP(H74,Уч!$C$2:$L$1100,4,FALSE)</f>
        <v>мс</v>
      </c>
      <c r="F74" s="249" t="str">
        <f>VLOOKUP(H74,Уч!$C$2:$L$1100,5,FALSE)</f>
        <v>Москва-Орнебургская</v>
      </c>
      <c r="G74" s="250" t="str">
        <f>VLOOKUP(H74,Уч!$C$2:$L$1100,6,FALSE)</f>
        <v>ГБУ ЦСП ЛУЧ</v>
      </c>
      <c r="H74" s="140">
        <v>124</v>
      </c>
      <c r="I74" s="288">
        <f>VLOOKUP(H74,Уч!$C$2:$L$1100,8,FALSE)</f>
        <v>0</v>
      </c>
      <c r="J74" s="251" t="s">
        <v>689</v>
      </c>
      <c r="K74" s="287"/>
      <c r="L74" s="316" t="e">
        <f t="shared" ref="L74:L87" si="5">LOOKUP(J74,$R$1:$R$11,$Q$1:$Q$11)</f>
        <v>#N/A</v>
      </c>
      <c r="M74" s="309"/>
      <c r="N74" s="260" t="str">
        <f>VLOOKUP(H74,Уч!$C$2:$L$1100,9,FALSE)</f>
        <v>Трефилов В.А., Горбань Б.А.</v>
      </c>
      <c r="O74" s="254"/>
      <c r="P74" s="51"/>
    </row>
    <row r="75" spans="1:19" ht="15.75" x14ac:dyDescent="0.25">
      <c r="A75" s="41"/>
      <c r="B75" s="93"/>
      <c r="C75" s="246" t="str">
        <f>VLOOKUP(H75,Уч!$C$2:$L$1100,2,FALSE)</f>
        <v>Морин Алексей</v>
      </c>
      <c r="D75" s="247">
        <f>VLOOKUP(H75,Уч!$C$2:$L$1100,3,FALSE)</f>
        <v>34898</v>
      </c>
      <c r="E75" s="248" t="str">
        <f>VLOOKUP(H75,Уч!$C$2:$L$1100,4,FALSE)</f>
        <v>1</v>
      </c>
      <c r="F75" s="249" t="str">
        <f>VLOOKUP(H75,Уч!$C$2:$L$1100,5,FALSE)</f>
        <v>Москва</v>
      </c>
      <c r="G75" s="250" t="str">
        <f>VLOOKUP(H75,Уч!$C$2:$L$1100,6,FALSE)</f>
        <v>ДЮСШ 82</v>
      </c>
      <c r="H75" s="140">
        <v>169</v>
      </c>
      <c r="I75" s="288">
        <f>VLOOKUP(H75,Уч!$C$2:$L$1100,8,FALSE)</f>
        <v>0</v>
      </c>
      <c r="J75" s="251" t="s">
        <v>689</v>
      </c>
      <c r="K75" s="287"/>
      <c r="L75" s="316" t="e">
        <f t="shared" si="5"/>
        <v>#N/A</v>
      </c>
      <c r="M75" s="309"/>
      <c r="N75" s="260" t="str">
        <f>VLOOKUP(H75,Уч!$C$2:$L$1100,9,FALSE)</f>
        <v>Смолянский П.Г.</v>
      </c>
      <c r="O75" s="254"/>
      <c r="P75" s="51"/>
    </row>
    <row r="76" spans="1:19" ht="15.75" x14ac:dyDescent="0.25">
      <c r="A76" s="41"/>
      <c r="B76" s="93"/>
      <c r="C76" s="246" t="str">
        <f>VLOOKUP(H76,Уч!$C$2:$L$1100,2,FALSE)</f>
        <v>Мокроусов Илья</v>
      </c>
      <c r="D76" s="247">
        <f>VLOOKUP(H76,Уч!$C$2:$L$1100,3,FALSE)</f>
        <v>33572</v>
      </c>
      <c r="E76" s="248" t="str">
        <f>VLOOKUP(H76,Уч!$C$2:$L$1100,4,FALSE)</f>
        <v>1</v>
      </c>
      <c r="F76" s="249" t="str">
        <f>VLOOKUP(H76,Уч!$C$2:$L$1100,5,FALSE)</f>
        <v>Москва</v>
      </c>
      <c r="G76" s="250" t="str">
        <f>VLOOKUP(H76,Уч!$C$2:$L$1100,6,FALSE)</f>
        <v>МГУ</v>
      </c>
      <c r="H76" s="192">
        <v>168</v>
      </c>
      <c r="I76" s="288">
        <f>VLOOKUP(H76,Уч!$C$2:$L$1100,8,FALSE)</f>
        <v>0</v>
      </c>
      <c r="J76" s="251" t="s">
        <v>689</v>
      </c>
      <c r="K76" s="287"/>
      <c r="L76" s="316" t="e">
        <f t="shared" si="5"/>
        <v>#N/A</v>
      </c>
      <c r="M76" s="309"/>
      <c r="N76" s="260" t="str">
        <f>VLOOKUP(H76,Уч!$C$2:$L$1100,9,FALSE)</f>
        <v>Паращук В.Н.</v>
      </c>
      <c r="O76" s="254"/>
      <c r="P76" s="51"/>
    </row>
    <row r="77" spans="1:19" ht="15.75" x14ac:dyDescent="0.25">
      <c r="A77" s="41"/>
      <c r="B77" s="93"/>
      <c r="C77" s="246" t="str">
        <f>VLOOKUP(H77,Уч!$C$2:$L$1100,2,FALSE)</f>
        <v>Бучилин Дмитрий</v>
      </c>
      <c r="D77" s="247">
        <f>VLOOKUP(H77,Уч!$C$2:$L$1100,3,FALSE)</f>
        <v>34374</v>
      </c>
      <c r="E77" s="248" t="str">
        <f>VLOOKUP(H77,Уч!$C$2:$L$1100,4,FALSE)</f>
        <v>1</v>
      </c>
      <c r="F77" s="249" t="str">
        <f>VLOOKUP(H77,Уч!$C$2:$L$1100,5,FALSE)</f>
        <v>Москва</v>
      </c>
      <c r="G77" s="250" t="str">
        <f>VLOOKUP(H77,Уч!$C$2:$L$1100,6,FALSE)</f>
        <v>ГУЗ</v>
      </c>
      <c r="H77" s="140">
        <v>128</v>
      </c>
      <c r="I77" s="288">
        <f>VLOOKUP(H77,Уч!$C$2:$L$1100,8,FALSE)</f>
        <v>0</v>
      </c>
      <c r="J77" s="251" t="s">
        <v>689</v>
      </c>
      <c r="K77" s="287"/>
      <c r="L77" s="316" t="e">
        <f t="shared" si="5"/>
        <v>#N/A</v>
      </c>
      <c r="M77" s="309"/>
      <c r="N77" s="260" t="str">
        <f>VLOOKUP(H77,Уч!$C$2:$L$1100,9,FALSE)</f>
        <v>Зайцев А. И</v>
      </c>
      <c r="O77" s="253"/>
      <c r="P77" s="129"/>
    </row>
    <row r="78" spans="1:19" ht="15.75" x14ac:dyDescent="0.25">
      <c r="A78" s="41"/>
      <c r="B78" s="93"/>
      <c r="C78" s="246" t="str">
        <f>VLOOKUP(H78,Уч!$C$2:$L$1100,2,FALSE)</f>
        <v>Лапач Алексей</v>
      </c>
      <c r="D78" s="247">
        <f>VLOOKUP(H78,Уч!$C$2:$L$1100,3,FALSE)</f>
        <v>34419</v>
      </c>
      <c r="E78" s="248" t="str">
        <f>VLOOKUP(H78,Уч!$C$2:$L$1100,4,FALSE)</f>
        <v>1</v>
      </c>
      <c r="F78" s="249" t="str">
        <f>VLOOKUP(H78,Уч!$C$2:$L$1100,5,FALSE)</f>
        <v>Москва</v>
      </c>
      <c r="G78" s="250" t="str">
        <f>VLOOKUP(H78,Уч!$C$2:$L$1100,6,FALSE)</f>
        <v>СДЮШОР ЦСКА</v>
      </c>
      <c r="H78" s="140">
        <v>161</v>
      </c>
      <c r="I78" s="288">
        <f>VLOOKUP(H78,Уч!$C$2:$L$1100,8,FALSE)</f>
        <v>0</v>
      </c>
      <c r="J78" s="251" t="s">
        <v>689</v>
      </c>
      <c r="K78" s="287"/>
      <c r="L78" s="316" t="e">
        <f t="shared" si="5"/>
        <v>#N/A</v>
      </c>
      <c r="M78" s="309"/>
      <c r="N78" s="260" t="str">
        <f>VLOOKUP(H78,Уч!$C$2:$L$1100,9,FALSE)</f>
        <v>Лиман В.П.,Логинова Н.С.</v>
      </c>
      <c r="O78" s="254"/>
      <c r="P78" s="51"/>
    </row>
    <row r="79" spans="1:19" ht="15.75" x14ac:dyDescent="0.25">
      <c r="A79" s="41">
        <f ca="1">RAND()</f>
        <v>9.1739754547349728E-3</v>
      </c>
      <c r="B79" s="93" t="s">
        <v>673</v>
      </c>
      <c r="C79" s="246" t="str">
        <f>VLOOKUP(H79,Уч!$C$2:$L$1100,2,FALSE)</f>
        <v>Краснов Владимир</v>
      </c>
      <c r="D79" s="247">
        <f>VLOOKUP(H79,Уч!$C$2:$L$1100,3,FALSE)</f>
        <v>33104</v>
      </c>
      <c r="E79" s="248" t="str">
        <f>VLOOKUP(H79,Уч!$C$2:$L$1100,4,FALSE)</f>
        <v>змс</v>
      </c>
      <c r="F79" s="249" t="str">
        <f>VLOOKUP(H79,Уч!$C$2:$L$1100,5,FALSE)</f>
        <v>Московская</v>
      </c>
      <c r="G79" s="250" t="str">
        <f>VLOOKUP(H79,Уч!$C$2:$L$1100,6,FALSE)</f>
        <v>Сборная РФ</v>
      </c>
      <c r="H79" s="140">
        <v>155</v>
      </c>
      <c r="I79" s="250" t="str">
        <f>VLOOKUP(H79,Уч!$C$2:$L$1100,8,FALSE)</f>
        <v>в/к</v>
      </c>
      <c r="J79" s="251">
        <f t="shared" ref="J79:J86" si="6">O79/100</f>
        <v>47.08</v>
      </c>
      <c r="K79" s="252"/>
      <c r="L79" s="259" t="str">
        <f t="shared" si="5"/>
        <v>мс</v>
      </c>
      <c r="M79" s="309"/>
      <c r="N79" s="260" t="str">
        <f>VLOOKUP(H79,Уч!$C$2:$L$1100,9,FALSE)</f>
        <v>Косарева А.В.</v>
      </c>
      <c r="O79" s="254">
        <v>4708</v>
      </c>
      <c r="P79" s="51"/>
    </row>
    <row r="80" spans="1:19" ht="15.75" x14ac:dyDescent="0.25">
      <c r="A80" s="41"/>
      <c r="B80" s="93" t="s">
        <v>673</v>
      </c>
      <c r="C80" s="246" t="str">
        <f>VLOOKUP(H80,Уч!$C$2:$L$1100,2,FALSE)</f>
        <v>Петухов Сергей</v>
      </c>
      <c r="D80" s="247">
        <f>VLOOKUP(H80,Уч!$C$2:$L$1100,3,FALSE)</f>
        <v>31393</v>
      </c>
      <c r="E80" s="248" t="str">
        <f>VLOOKUP(H80,Уч!$C$2:$L$1100,4,FALSE)</f>
        <v>змс</v>
      </c>
      <c r="F80" s="249" t="str">
        <f>VLOOKUP(H80,Уч!$C$2:$L$1100,5,FALSE)</f>
        <v>С.Петерб.</v>
      </c>
      <c r="G80" s="250" t="str">
        <f>VLOOKUP(H80,Уч!$C$2:$L$1100,6,FALSE)</f>
        <v>Сборная РФ</v>
      </c>
      <c r="H80" s="140">
        <v>179</v>
      </c>
      <c r="I80" s="250" t="str">
        <f>VLOOKUP(H80,Уч!$C$2:$L$1100,8,FALSE)</f>
        <v>в/к</v>
      </c>
      <c r="J80" s="251">
        <f t="shared" si="6"/>
        <v>47.83</v>
      </c>
      <c r="K80" s="252"/>
      <c r="L80" s="259" t="str">
        <f t="shared" si="5"/>
        <v>мс</v>
      </c>
      <c r="M80" s="309"/>
      <c r="N80" s="260" t="str">
        <f>VLOOKUP(H80,Уч!$C$2:$L$1100,9,FALSE)</f>
        <v>Жубряков Г.Н.</v>
      </c>
      <c r="O80" s="254">
        <v>4783</v>
      </c>
      <c r="P80" s="51"/>
    </row>
    <row r="81" spans="1:16" ht="15.75" x14ac:dyDescent="0.25">
      <c r="A81" s="41"/>
      <c r="B81" s="93" t="s">
        <v>673</v>
      </c>
      <c r="C81" s="246" t="str">
        <f>VLOOKUP(H81,Уч!$C$2:$L$1100,2,FALSE)</f>
        <v>Колесниченко Вячеслав</v>
      </c>
      <c r="D81" s="247">
        <f>VLOOKUP(H81,Уч!$C$2:$L$1100,3,FALSE)</f>
        <v>32905</v>
      </c>
      <c r="E81" s="248" t="str">
        <f>VLOOKUP(H81,Уч!$C$2:$L$1100,4,FALSE)</f>
        <v>мсмк</v>
      </c>
      <c r="F81" s="249" t="str">
        <f>VLOOKUP(H81,Уч!$C$2:$L$1100,5,FALSE)</f>
        <v>Московская - Волгоградская</v>
      </c>
      <c r="G81" s="288">
        <f>VLOOKUP(H81,Уч!$C$2:$L$1100,6,FALSE)</f>
        <v>0</v>
      </c>
      <c r="H81" s="140">
        <v>200</v>
      </c>
      <c r="I81" s="250" t="str">
        <f>VLOOKUP(H81,Уч!$C$2:$L$1100,8,FALSE)</f>
        <v>в/к</v>
      </c>
      <c r="J81" s="251">
        <f t="shared" si="6"/>
        <v>48.39</v>
      </c>
      <c r="K81" s="252"/>
      <c r="L81" s="259" t="str">
        <f t="shared" si="5"/>
        <v>мс</v>
      </c>
      <c r="M81" s="309"/>
      <c r="N81" s="260" t="str">
        <f>VLOOKUP(H81,Уч!$C$2:$L$1100,9,FALSE)</f>
        <v>Чемерисов Н.Ф.Мурованный Ю.И.</v>
      </c>
      <c r="O81" s="254">
        <v>4839</v>
      </c>
      <c r="P81" s="51"/>
    </row>
    <row r="82" spans="1:16" ht="15.75" x14ac:dyDescent="0.25">
      <c r="A82" s="41"/>
      <c r="B82" s="93" t="s">
        <v>673</v>
      </c>
      <c r="C82" s="246" t="str">
        <f>VLOOKUP(H82,Уч!$C$2:$L$1100,2,FALSE)</f>
        <v>Садеев Ильфат</v>
      </c>
      <c r="D82" s="247">
        <f>VLOOKUP(H82,Уч!$C$2:$L$1100,3,FALSE)</f>
        <v>32859</v>
      </c>
      <c r="E82" s="248" t="str">
        <f>VLOOKUP(H82,Уч!$C$2:$L$1100,4,FALSE)</f>
        <v>мс</v>
      </c>
      <c r="F82" s="249" t="str">
        <f>VLOOKUP(H82,Уч!$C$2:$L$1100,5,FALSE)</f>
        <v>Ульяновск</v>
      </c>
      <c r="G82" s="250" t="str">
        <f>VLOOKUP(H82,Уч!$C$2:$L$1100,6,FALSE)</f>
        <v>ЦСП по л/а</v>
      </c>
      <c r="H82" s="140">
        <v>183</v>
      </c>
      <c r="I82" s="250" t="str">
        <f>VLOOKUP(H82,Уч!$C$2:$L$1100,8,FALSE)</f>
        <v>в/к</v>
      </c>
      <c r="J82" s="251">
        <f t="shared" si="6"/>
        <v>48.6</v>
      </c>
      <c r="K82" s="252"/>
      <c r="L82" s="259" t="str">
        <f t="shared" si="5"/>
        <v>кмс</v>
      </c>
      <c r="M82" s="309"/>
      <c r="N82" s="260" t="str">
        <f>VLOOKUP(H82,Уч!$C$2:$L$1100,9,FALSE)</f>
        <v>Анисимова Е.А., Лаврентьев В.А.</v>
      </c>
      <c r="O82" s="254">
        <v>4860</v>
      </c>
      <c r="P82" s="51"/>
    </row>
    <row r="83" spans="1:16" ht="15.75" x14ac:dyDescent="0.25">
      <c r="A83" s="41">
        <f ca="1">RAND()</f>
        <v>0.78925661489091248</v>
      </c>
      <c r="B83" s="93" t="s">
        <v>673</v>
      </c>
      <c r="C83" s="246" t="str">
        <f>VLOOKUP(H83,Уч!$C$2:$L$1100,2,FALSE)</f>
        <v>Ермаков Александр</v>
      </c>
      <c r="D83" s="247">
        <f>VLOOKUP(H83,Уч!$C$2:$L$1100,3,FALSE)</f>
        <v>33273</v>
      </c>
      <c r="E83" s="248" t="str">
        <f>VLOOKUP(H83,Уч!$C$2:$L$1100,4,FALSE)</f>
        <v>кмс</v>
      </c>
      <c r="F83" s="249" t="str">
        <f>VLOOKUP(H83,Уч!$C$2:$L$1100,5,FALSE)</f>
        <v>Нижегородская</v>
      </c>
      <c r="G83" s="250" t="str">
        <f>VLOOKUP(H83,Уч!$C$2:$L$1100,6,FALSE)</f>
        <v>СДЮСШОР №1</v>
      </c>
      <c r="H83" s="140">
        <v>144</v>
      </c>
      <c r="I83" s="250" t="str">
        <f>VLOOKUP(H83,Уч!$C$2:$L$1100,8,FALSE)</f>
        <v>в/к</v>
      </c>
      <c r="J83" s="251">
        <f t="shared" si="6"/>
        <v>48.7</v>
      </c>
      <c r="K83" s="252"/>
      <c r="L83" s="259" t="str">
        <f t="shared" si="5"/>
        <v>кмс</v>
      </c>
      <c r="M83" s="309"/>
      <c r="N83" s="260" t="str">
        <f>VLOOKUP(H83,Уч!$C$2:$L$1100,9,FALSE)</f>
        <v>Степаненков В.А.</v>
      </c>
      <c r="O83" s="254">
        <v>4870</v>
      </c>
      <c r="P83" s="51"/>
    </row>
    <row r="84" spans="1:16" ht="15.75" x14ac:dyDescent="0.25">
      <c r="A84" s="41">
        <f ca="1">RAND()</f>
        <v>2.7983049019946193E-3</v>
      </c>
      <c r="B84" s="93" t="s">
        <v>673</v>
      </c>
      <c r="C84" s="246" t="str">
        <f>VLOOKUP(H84,Уч!$C$2:$L$1100,2,FALSE)</f>
        <v>Шармин Евгений</v>
      </c>
      <c r="D84" s="247">
        <f>VLOOKUP(H84,Уч!$C$2:$L$1100,3,FALSE)</f>
        <v>31496</v>
      </c>
      <c r="E84" s="248" t="str">
        <f>VLOOKUP(H84,Уч!$C$2:$L$1100,4,FALSE)</f>
        <v>мсмк</v>
      </c>
      <c r="F84" s="249" t="str">
        <f>VLOOKUP(H84,Уч!$C$2:$L$1100,5,FALSE)</f>
        <v>Московская</v>
      </c>
      <c r="G84" s="250" t="str">
        <f>VLOOKUP(H84,Уч!$C$2:$L$1100,6,FALSE)</f>
        <v>ЦЛАМО</v>
      </c>
      <c r="H84" s="140">
        <v>201</v>
      </c>
      <c r="I84" s="250" t="str">
        <f>VLOOKUP(H84,Уч!$C$2:$L$1100,8,FALSE)</f>
        <v>в/к</v>
      </c>
      <c r="J84" s="251">
        <f t="shared" si="6"/>
        <v>49.26</v>
      </c>
      <c r="K84" s="252"/>
      <c r="L84" s="259" t="str">
        <f t="shared" si="5"/>
        <v>кмс</v>
      </c>
      <c r="M84" s="309"/>
      <c r="N84" s="260" t="str">
        <f>VLOOKUP(H84,Уч!$C$2:$L$1100,9,FALSE)</f>
        <v>Борзаковский Ю.М.</v>
      </c>
      <c r="O84" s="254">
        <v>4926</v>
      </c>
      <c r="P84" s="51"/>
    </row>
    <row r="85" spans="1:16" ht="15.75" x14ac:dyDescent="0.25">
      <c r="A85" s="41"/>
      <c r="B85" s="93" t="s">
        <v>673</v>
      </c>
      <c r="C85" s="246" t="str">
        <f>VLOOKUP(H85,Уч!$C$2:$L$1100,2,FALSE)</f>
        <v>Козачек Артем</v>
      </c>
      <c r="D85" s="247">
        <f>VLOOKUP(H85,Уч!$C$2:$L$1100,3,FALSE)</f>
        <v>34464</v>
      </c>
      <c r="E85" s="248" t="str">
        <f>VLOOKUP(H85,Уч!$C$2:$L$1100,4,FALSE)</f>
        <v>кмс</v>
      </c>
      <c r="F85" s="249" t="str">
        <f>VLOOKUP(H85,Уч!$C$2:$L$1100,5,FALSE)</f>
        <v>Московская</v>
      </c>
      <c r="G85" s="250" t="str">
        <f>VLOOKUP(H85,Уч!$C$2:$L$1100,6,FALSE)</f>
        <v>ЦЛАМО</v>
      </c>
      <c r="H85" s="140">
        <v>202</v>
      </c>
      <c r="I85" s="250" t="str">
        <f>VLOOKUP(H85,Уч!$C$2:$L$1100,8,FALSE)</f>
        <v>в/к</v>
      </c>
      <c r="J85" s="251">
        <f t="shared" si="6"/>
        <v>49.45</v>
      </c>
      <c r="K85" s="252"/>
      <c r="L85" s="259" t="str">
        <f t="shared" si="5"/>
        <v>кмс</v>
      </c>
      <c r="M85" s="309"/>
      <c r="N85" s="260" t="str">
        <f>VLOOKUP(H85,Уч!$C$2:$L$1100,9,FALSE)</f>
        <v>Борзаковский Ю.М.</v>
      </c>
      <c r="O85" s="254">
        <v>4945</v>
      </c>
      <c r="P85" s="51"/>
    </row>
    <row r="86" spans="1:16" ht="15.75" x14ac:dyDescent="0.25">
      <c r="A86" s="41">
        <f ca="1">RAND()</f>
        <v>0.19769609166007529</v>
      </c>
      <c r="B86" s="93" t="s">
        <v>673</v>
      </c>
      <c r="C86" s="246" t="str">
        <f>VLOOKUP(H86,Уч!$C$2:$L$1100,2,FALSE)</f>
        <v>Васильев Михаил</v>
      </c>
      <c r="D86" s="247">
        <f>VLOOKUP(H86,Уч!$C$2:$L$1100,3,FALSE)</f>
        <v>34374</v>
      </c>
      <c r="E86" s="248" t="str">
        <f>VLOOKUP(H86,Уч!$C$2:$L$1100,4,FALSE)</f>
        <v>кмс</v>
      </c>
      <c r="F86" s="249" t="str">
        <f>VLOOKUP(H86,Уч!$C$2:$L$1100,5,FALSE)</f>
        <v>Чувашская</v>
      </c>
      <c r="G86" s="250" t="str">
        <f>VLOOKUP(H86,Уч!$C$2:$L$1100,6,FALSE)</f>
        <v>СДЮШОР-3</v>
      </c>
      <c r="H86" s="140">
        <v>130</v>
      </c>
      <c r="I86" s="250" t="str">
        <f>VLOOKUP(H86,Уч!$C$2:$L$1100,8,FALSE)</f>
        <v>в/к</v>
      </c>
      <c r="J86" s="251">
        <f t="shared" si="6"/>
        <v>51.81</v>
      </c>
      <c r="K86" s="252"/>
      <c r="L86" s="259">
        <f t="shared" si="5"/>
        <v>1</v>
      </c>
      <c r="M86" s="309"/>
      <c r="N86" s="260" t="str">
        <f>VLOOKUP(H86,Уч!$C$2:$L$1100,9,FALSE)</f>
        <v>Другов Р.С., Казаков Н.П.</v>
      </c>
      <c r="O86" s="254">
        <v>5181</v>
      </c>
      <c r="P86" s="51"/>
    </row>
    <row r="87" spans="1:16" ht="15.75" x14ac:dyDescent="0.25">
      <c r="A87" s="41">
        <f ca="1">RAND()</f>
        <v>0.77422206312885278</v>
      </c>
      <c r="B87" s="93" t="s">
        <v>673</v>
      </c>
      <c r="C87" s="246" t="str">
        <f>VLOOKUP(H87,Уч!$C$2:$L$1100,2,FALSE)</f>
        <v>Когут Максим</v>
      </c>
      <c r="D87" s="247">
        <f>VLOOKUP(H87,Уч!$C$2:$L$1100,3,FALSE)</f>
        <v>32216</v>
      </c>
      <c r="E87" s="248" t="str">
        <f>VLOOKUP(H87,Уч!$C$2:$L$1100,4,FALSE)</f>
        <v>кмс</v>
      </c>
      <c r="F87" s="249" t="str">
        <f>VLOOKUP(H87,Уч!$C$2:$L$1100,5,FALSE)</f>
        <v>Республика Коми</v>
      </c>
      <c r="G87" s="250" t="str">
        <f>VLOOKUP(H87,Уч!$C$2:$L$1100,6,FALSE)</f>
        <v>ГБОУ ДОД РК КДЮСШ № 1</v>
      </c>
      <c r="H87" s="140">
        <v>153</v>
      </c>
      <c r="I87" s="250" t="str">
        <f>VLOOKUP(H87,Уч!$C$2:$L$1100,8,FALSE)</f>
        <v>в/к</v>
      </c>
      <c r="J87" s="251" t="s">
        <v>689</v>
      </c>
      <c r="K87" s="252"/>
      <c r="L87" s="316" t="e">
        <f t="shared" si="5"/>
        <v>#N/A</v>
      </c>
      <c r="M87" s="309"/>
      <c r="N87" s="260" t="str">
        <f>VLOOKUP(H87,Уч!$C$2:$L$1100,9,FALSE)</f>
        <v>Панюкова М.А., Жубрев В.В.</v>
      </c>
      <c r="O87" s="254"/>
      <c r="P87" s="51"/>
    </row>
    <row r="88" spans="1:16" ht="15.75" x14ac:dyDescent="0.25">
      <c r="B88" s="93"/>
      <c r="C88" s="246"/>
      <c r="D88" s="247"/>
      <c r="E88" s="248"/>
      <c r="F88" s="249"/>
      <c r="G88" s="250"/>
      <c r="H88" s="192"/>
      <c r="I88" s="250"/>
      <c r="J88" s="251"/>
      <c r="K88" s="252"/>
      <c r="L88" s="259"/>
      <c r="M88" s="128"/>
      <c r="N88" s="260"/>
      <c r="O88" s="261"/>
      <c r="P88" s="262"/>
    </row>
    <row r="89" spans="1:16" s="46" customFormat="1" ht="15.75" x14ac:dyDescent="0.3">
      <c r="D89" s="98"/>
      <c r="O89" s="60"/>
      <c r="P89" s="45"/>
    </row>
    <row r="90" spans="1:16" s="46" customFormat="1" ht="15.75" x14ac:dyDescent="0.3">
      <c r="D90" s="98"/>
      <c r="O90" s="60"/>
      <c r="P90" s="45"/>
    </row>
    <row r="91" spans="1:16" s="46" customFormat="1" ht="15.75" x14ac:dyDescent="0.3">
      <c r="C91" s="46" t="s">
        <v>50</v>
      </c>
      <c r="D91" s="98"/>
      <c r="O91" s="60"/>
      <c r="P91" s="45"/>
    </row>
    <row r="92" spans="1:16" s="46" customFormat="1" ht="15.75" x14ac:dyDescent="0.3">
      <c r="D92" s="98"/>
      <c r="O92" s="60"/>
      <c r="P92" s="45"/>
    </row>
    <row r="93" spans="1:16" s="46" customFormat="1" ht="15.75" x14ac:dyDescent="0.3">
      <c r="C93" s="46" t="s">
        <v>34</v>
      </c>
      <c r="D93" s="98"/>
      <c r="O93" s="60"/>
      <c r="P93" s="45"/>
    </row>
    <row r="94" spans="1:16" s="46" customFormat="1" ht="15.75" x14ac:dyDescent="0.3">
      <c r="D94" s="98"/>
      <c r="O94" s="60"/>
      <c r="P94" s="45"/>
    </row>
    <row r="95" spans="1:16" s="46" customFormat="1" ht="15.75" x14ac:dyDescent="0.3">
      <c r="D95" s="98"/>
      <c r="O95" s="60"/>
      <c r="P95" s="45"/>
    </row>
    <row r="96" spans="1:16" s="46" customFormat="1" ht="15.75" x14ac:dyDescent="0.3">
      <c r="D96" s="98"/>
      <c r="O96" s="60"/>
      <c r="P96" s="45"/>
    </row>
    <row r="97" spans="4:16" s="46" customFormat="1" ht="15.75" x14ac:dyDescent="0.3">
      <c r="D97" s="98"/>
      <c r="O97" s="60"/>
      <c r="P97" s="45"/>
    </row>
    <row r="98" spans="4:16" s="46" customFormat="1" ht="15.75" x14ac:dyDescent="0.3">
      <c r="D98" s="98"/>
      <c r="O98" s="60"/>
      <c r="P98" s="45"/>
    </row>
  </sheetData>
  <sortState ref="A81:S91">
    <sortCondition ref="J81:J91"/>
  </sortState>
  <printOptions horizontalCentered="1"/>
  <pageMargins left="0.39370078740157483" right="0.39370078740157483" top="0.39370078740157483" bottom="0.39370078740157483" header="0.51181102362204722" footer="0.70866141732283472"/>
  <pageSetup paperSize="9" scale="86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105"/>
  <sheetViews>
    <sheetView view="pageBreakPreview" topLeftCell="B1" zoomScale="85" zoomScaleSheetLayoutView="85" workbookViewId="0">
      <selection activeCell="R7" sqref="R7"/>
    </sheetView>
  </sheetViews>
  <sheetFormatPr defaultRowHeight="12.75" outlineLevelCol="1" x14ac:dyDescent="0.3"/>
  <cols>
    <col min="1" max="1" width="12" style="15" hidden="1" customWidth="1" outlineLevel="1"/>
    <col min="2" max="2" width="6.28515625" style="15" customWidth="1" collapsed="1"/>
    <col min="3" max="3" width="21.42578125" style="15" customWidth="1"/>
    <col min="4" max="4" width="6.42578125" style="97" customWidth="1"/>
    <col min="5" max="5" width="6.140625" style="15" customWidth="1"/>
    <col min="6" max="6" width="8.28515625" style="15" bestFit="1" customWidth="1"/>
    <col min="7" max="7" width="12.28515625" style="15" customWidth="1"/>
    <col min="8" max="8" width="5.42578125" style="15" customWidth="1"/>
    <col min="9" max="9" width="4.140625" style="15" hidden="1" customWidth="1"/>
    <col min="10" max="10" width="16.85546875" style="15" customWidth="1"/>
    <col min="11" max="11" width="6.140625" style="15" hidden="1" customWidth="1"/>
    <col min="12" max="12" width="6.140625" style="15" customWidth="1"/>
    <col min="13" max="13" width="5.42578125" style="15" hidden="1" customWidth="1"/>
    <col min="14" max="14" width="26.7109375" style="15" customWidth="1"/>
    <col min="15" max="15" width="9.140625" style="35" customWidth="1" outlineLevel="1"/>
    <col min="16" max="16" width="9.140625" style="17" customWidth="1" outlineLevel="1"/>
    <col min="17" max="16384" width="9.140625" style="15"/>
  </cols>
  <sheetData>
    <row r="1" spans="1:19" ht="15.75" x14ac:dyDescent="0.3">
      <c r="B1" s="31" t="str">
        <f>Расп!B26</f>
        <v>ЧЕМПИОНАТ г.Москвы по легкой атлетике</v>
      </c>
      <c r="D1" s="95"/>
      <c r="E1" s="17"/>
      <c r="O1" s="22"/>
      <c r="P1" s="21"/>
      <c r="Q1" s="39" t="s">
        <v>51</v>
      </c>
      <c r="R1" s="64">
        <v>6</v>
      </c>
    </row>
    <row r="2" spans="1:19" ht="15.75" x14ac:dyDescent="0.3">
      <c r="B2" s="31" t="str">
        <f>Расп!B27</f>
        <v>Москва, ЛФК ЦСКА 23-24.01.2014г.</v>
      </c>
      <c r="D2" s="95"/>
      <c r="E2" s="17"/>
      <c r="O2" s="22"/>
      <c r="P2" s="21"/>
      <c r="Q2" s="39" t="s">
        <v>52</v>
      </c>
      <c r="R2" s="64" t="s">
        <v>836</v>
      </c>
      <c r="S2" s="39" t="s">
        <v>51</v>
      </c>
    </row>
    <row r="3" spans="1:19" x14ac:dyDescent="0.3">
      <c r="C3" s="24"/>
      <c r="D3" s="95"/>
      <c r="E3" s="17"/>
      <c r="O3" s="22"/>
      <c r="P3" s="21"/>
      <c r="Q3" s="39" t="s">
        <v>53</v>
      </c>
      <c r="R3" s="64" t="s">
        <v>837</v>
      </c>
      <c r="S3" s="39" t="s">
        <v>52</v>
      </c>
    </row>
    <row r="4" spans="1:19" ht="15.75" x14ac:dyDescent="0.3">
      <c r="C4" s="245" t="str">
        <f>Расп!B12</f>
        <v>БЕГ 800м</v>
      </c>
      <c r="D4" s="95"/>
      <c r="E4" s="17"/>
      <c r="G4" s="75">
        <f>Расп!A12</f>
        <v>41663</v>
      </c>
      <c r="I4" s="76"/>
      <c r="L4" s="25"/>
      <c r="O4" s="22"/>
      <c r="P4" s="21"/>
      <c r="Q4" s="39">
        <v>1</v>
      </c>
      <c r="R4" s="64" t="s">
        <v>838</v>
      </c>
      <c r="S4" s="39" t="s">
        <v>53</v>
      </c>
    </row>
    <row r="5" spans="1:19" ht="15.75" x14ac:dyDescent="0.3">
      <c r="C5" s="31" t="str">
        <f>Расп!B29</f>
        <v>МУЖЧИНЫ</v>
      </c>
      <c r="D5" s="95"/>
      <c r="E5" s="17"/>
      <c r="G5" s="308" t="s">
        <v>31</v>
      </c>
      <c r="H5" s="315" t="str">
        <f>Расп!C12</f>
        <v>18.20</v>
      </c>
      <c r="I5" s="76"/>
      <c r="L5" s="27"/>
      <c r="O5" s="29" t="s">
        <v>17</v>
      </c>
      <c r="P5" s="21"/>
      <c r="Q5" s="39">
        <v>2</v>
      </c>
      <c r="R5" s="64" t="s">
        <v>791</v>
      </c>
      <c r="S5" s="39">
        <v>1</v>
      </c>
    </row>
    <row r="6" spans="1:19" ht="15.75" x14ac:dyDescent="0.3">
      <c r="C6" s="30" t="s">
        <v>779</v>
      </c>
      <c r="D6" s="95"/>
      <c r="E6" s="17"/>
      <c r="G6" s="295" t="s">
        <v>12</v>
      </c>
      <c r="H6" s="296">
        <f>Расп!H7</f>
        <v>0</v>
      </c>
      <c r="I6" s="76"/>
      <c r="J6" s="26"/>
      <c r="K6" s="27">
        <f>Расп!D14</f>
        <v>0</v>
      </c>
      <c r="O6" s="29" t="s">
        <v>18</v>
      </c>
      <c r="P6" s="21"/>
      <c r="Q6" s="39">
        <v>3</v>
      </c>
      <c r="R6" s="64" t="s">
        <v>839</v>
      </c>
      <c r="S6" s="39">
        <v>2</v>
      </c>
    </row>
    <row r="7" spans="1:19" ht="15.75" x14ac:dyDescent="0.3">
      <c r="C7" s="47"/>
      <c r="D7" s="95"/>
      <c r="E7" s="17"/>
      <c r="G7" s="294"/>
      <c r="H7" s="294"/>
      <c r="O7" s="29" t="s">
        <v>19</v>
      </c>
      <c r="P7" s="21"/>
      <c r="Q7" s="39" t="s">
        <v>37</v>
      </c>
      <c r="R7" s="64"/>
      <c r="S7" s="39">
        <v>3</v>
      </c>
    </row>
    <row r="8" spans="1:19" s="39" customFormat="1" x14ac:dyDescent="0.3">
      <c r="A8" s="318" t="s">
        <v>33</v>
      </c>
      <c r="B8" s="40" t="s">
        <v>29</v>
      </c>
      <c r="C8" s="40" t="s">
        <v>13</v>
      </c>
      <c r="D8" s="130" t="s">
        <v>0</v>
      </c>
      <c r="E8" s="40" t="s">
        <v>58</v>
      </c>
      <c r="F8" s="40" t="s">
        <v>661</v>
      </c>
      <c r="G8" s="40" t="s">
        <v>7</v>
      </c>
      <c r="H8" s="40" t="s">
        <v>15</v>
      </c>
      <c r="I8" s="40"/>
      <c r="J8" s="40" t="s">
        <v>14</v>
      </c>
      <c r="K8" s="40" t="s">
        <v>72</v>
      </c>
      <c r="L8" s="40" t="s">
        <v>44</v>
      </c>
      <c r="M8" s="40" t="s">
        <v>22</v>
      </c>
      <c r="N8" s="40" t="s">
        <v>46</v>
      </c>
      <c r="O8" s="310" t="s">
        <v>21</v>
      </c>
      <c r="P8" s="29" t="s">
        <v>20</v>
      </c>
      <c r="Q8" s="39" t="s">
        <v>36</v>
      </c>
      <c r="R8" s="64"/>
      <c r="S8" s="39" t="s">
        <v>37</v>
      </c>
    </row>
    <row r="9" spans="1:19" s="39" customFormat="1" ht="16.5" customHeight="1" x14ac:dyDescent="0.25">
      <c r="B9" s="93">
        <v>1</v>
      </c>
      <c r="C9" s="246" t="str">
        <f>VLOOKUP(H9,Уч!$C$2:$L$1100,2,FALSE)</f>
        <v>Соколов Вячеслав</v>
      </c>
      <c r="D9" s="247" t="str">
        <f>VLOOKUP(H9,Уч!$C$2:$L$1100,3,FALSE)</f>
        <v>15.12.1984</v>
      </c>
      <c r="E9" s="248" t="str">
        <f>VLOOKUP(H9,Уч!$C$2:$L$1100,4,FALSE)</f>
        <v>мсмк</v>
      </c>
      <c r="F9" s="249" t="str">
        <f>VLOOKUP(H9,Уч!$C$2:$L$1100,5,FALSE)</f>
        <v>Москва</v>
      </c>
      <c r="G9" s="250" t="str">
        <f>VLOOKUP(H9,Уч!$C$2:$L$1100,6,FALSE)</f>
        <v>ЦСП по л/а</v>
      </c>
      <c r="H9" s="140">
        <v>32</v>
      </c>
      <c r="I9" s="288">
        <f>VLOOKUP(H9,Уч!$C$2:$L$1100,8,FALSE)</f>
        <v>0</v>
      </c>
      <c r="J9" s="251" t="s">
        <v>822</v>
      </c>
      <c r="K9" s="252"/>
      <c r="L9" s="259" t="str">
        <f t="shared" ref="L9:L40" si="0">LOOKUP(J9,$R$1:$R$11,$Q$1:$Q$11)</f>
        <v>мс</v>
      </c>
      <c r="M9" s="309"/>
      <c r="N9" s="260" t="str">
        <f>VLOOKUP(H9,Уч!$C$2:$L$1100,9,FALSE)</f>
        <v>Куканов Ю.С.</v>
      </c>
      <c r="O9" s="254"/>
      <c r="P9" s="51"/>
      <c r="R9" s="64"/>
    </row>
    <row r="10" spans="1:19" s="39" customFormat="1" ht="15.75" x14ac:dyDescent="0.25">
      <c r="A10" s="362">
        <f ca="1">RAND()</f>
        <v>5.5461296742642774E-2</v>
      </c>
      <c r="B10" s="93">
        <v>2</v>
      </c>
      <c r="C10" s="246" t="str">
        <f>VLOOKUP(H10,Уч!$C$2:$L$1100,2,FALSE)</f>
        <v>Козлов Антон</v>
      </c>
      <c r="D10" s="247">
        <f>VLOOKUP(H10,Уч!$C$2:$L$1100,3,FALSE)</f>
        <v>34402</v>
      </c>
      <c r="E10" s="248" t="str">
        <f>VLOOKUP(H10,Уч!$C$2:$L$1100,4,FALSE)</f>
        <v>мс</v>
      </c>
      <c r="F10" s="249" t="str">
        <f>VLOOKUP(H10,Уч!$C$2:$L$1100,5,FALSE)</f>
        <v>Москва</v>
      </c>
      <c r="G10" s="250" t="str">
        <f>VLOOKUP(H10,Уч!$C$2:$L$1100,6,FALSE)</f>
        <v>СДЮСШОР 24</v>
      </c>
      <c r="H10" s="140">
        <v>15</v>
      </c>
      <c r="I10" s="288">
        <f>VLOOKUP(H10,Уч!$C$2:$L$1100,8,FALSE)</f>
        <v>0</v>
      </c>
      <c r="J10" s="251" t="s">
        <v>823</v>
      </c>
      <c r="K10" s="252"/>
      <c r="L10" s="259" t="str">
        <f t="shared" si="0"/>
        <v>кмс</v>
      </c>
      <c r="M10" s="309"/>
      <c r="N10" s="260" t="str">
        <f>VLOOKUP(H10,Уч!$C$2:$L$1100,9,FALSE)</f>
        <v>Плотников П.Н. Бармин Ф.И.Плескач-Стыркина С.П.Герасимов П.А.</v>
      </c>
      <c r="O10" s="254"/>
      <c r="P10" s="51"/>
      <c r="Q10" s="15"/>
      <c r="R10" s="15"/>
      <c r="S10" s="15"/>
    </row>
    <row r="11" spans="1:19" ht="15.75" x14ac:dyDescent="0.25">
      <c r="A11" s="362"/>
      <c r="B11" s="93">
        <v>3</v>
      </c>
      <c r="C11" s="246" t="str">
        <f>VLOOKUP(H11,Уч!$C$2:$L$1100,2,FALSE)</f>
        <v>Тихонов Артем</v>
      </c>
      <c r="D11" s="247">
        <f>VLOOKUP(H11,Уч!$C$2:$L$1100,3,FALSE)</f>
        <v>30958</v>
      </c>
      <c r="E11" s="248" t="str">
        <f>VLOOKUP(H11,Уч!$C$2:$L$1100,4,FALSE)</f>
        <v>мс</v>
      </c>
      <c r="F11" s="249" t="str">
        <f>VLOOKUP(H11,Уч!$C$2:$L$1100,5,FALSE)</f>
        <v>Москва</v>
      </c>
      <c r="G11" s="250" t="str">
        <f>VLOOKUP(H11,Уч!$C$2:$L$1100,6,FALSE)</f>
        <v>МГФСО</v>
      </c>
      <c r="H11" s="140">
        <v>190</v>
      </c>
      <c r="I11" s="288">
        <f>VLOOKUP(H11,Уч!$C$2:$L$1100,8,FALSE)</f>
        <v>0</v>
      </c>
      <c r="J11" s="251" t="s">
        <v>820</v>
      </c>
      <c r="K11" s="252"/>
      <c r="L11" s="259" t="str">
        <f t="shared" si="0"/>
        <v>кмс</v>
      </c>
      <c r="M11" s="309"/>
      <c r="N11" s="260" t="str">
        <f>VLOOKUP(H11,Уч!$C$2:$L$1100,9,FALSE)</f>
        <v>Богатырева Т.М.</v>
      </c>
      <c r="O11" s="254"/>
      <c r="P11" s="51"/>
    </row>
    <row r="12" spans="1:19" ht="15.75" x14ac:dyDescent="0.25">
      <c r="A12" s="362"/>
      <c r="B12" s="93">
        <v>4</v>
      </c>
      <c r="C12" s="246" t="str">
        <f>VLOOKUP(H12,Уч!$C$2:$L$1100,2,FALSE)</f>
        <v>Михайлов Кирилл</v>
      </c>
      <c r="D12" s="247">
        <f>VLOOKUP(H12,Уч!$C$2:$L$1100,3,FALSE)</f>
        <v>33707</v>
      </c>
      <c r="E12" s="248" t="str">
        <f>VLOOKUP(H12,Уч!$C$2:$L$1100,4,FALSE)</f>
        <v>кмс</v>
      </c>
      <c r="F12" s="249" t="str">
        <f>VLOOKUP(H12,Уч!$C$2:$L$1100,5,FALSE)</f>
        <v>Москва</v>
      </c>
      <c r="G12" s="250" t="str">
        <f>VLOOKUP(H12,Уч!$C$2:$L$1100,6,FALSE)</f>
        <v>ЦСП по л/а</v>
      </c>
      <c r="H12" s="140">
        <v>167</v>
      </c>
      <c r="I12" s="288">
        <f>VLOOKUP(H12,Уч!$C$2:$L$1100,8,FALSE)</f>
        <v>0</v>
      </c>
      <c r="J12" s="251" t="s">
        <v>821</v>
      </c>
      <c r="K12" s="252"/>
      <c r="L12" s="259" t="str">
        <f t="shared" si="0"/>
        <v>кмс</v>
      </c>
      <c r="M12" s="309"/>
      <c r="N12" s="260" t="str">
        <f>VLOOKUP(H12,Уч!$C$2:$L$1100,9,FALSE)</f>
        <v>Куканов Ю.С., Куфтырев А.Ю.</v>
      </c>
      <c r="O12" s="254"/>
      <c r="P12" s="51"/>
    </row>
    <row r="13" spans="1:19" ht="15.75" x14ac:dyDescent="0.25">
      <c r="A13" s="362"/>
      <c r="B13" s="93">
        <v>5</v>
      </c>
      <c r="C13" s="246" t="str">
        <f>VLOOKUP(H13,Уч!$C$2:$L$1100,2,FALSE)</f>
        <v>Иманкулов Дмитрий</v>
      </c>
      <c r="D13" s="247">
        <f>VLOOKUP(H13,Уч!$C$2:$L$1100,3,FALSE)</f>
        <v>34383</v>
      </c>
      <c r="E13" s="248" t="str">
        <f>VLOOKUP(H13,Уч!$C$2:$L$1100,4,FALSE)</f>
        <v>кмс</v>
      </c>
      <c r="F13" s="249" t="str">
        <f>VLOOKUP(H13,Уч!$C$2:$L$1100,5,FALSE)</f>
        <v>Москва</v>
      </c>
      <c r="G13" s="250" t="str">
        <f>VLOOKUP(H13,Уч!$C$2:$L$1100,6,FALSE)</f>
        <v>ЦСП по л/а</v>
      </c>
      <c r="H13" s="140">
        <v>290</v>
      </c>
      <c r="I13" s="288">
        <f>VLOOKUP(H13,Уч!$C$2:$L$1100,8,FALSE)</f>
        <v>0</v>
      </c>
      <c r="J13" s="251" t="s">
        <v>824</v>
      </c>
      <c r="K13" s="252"/>
      <c r="L13" s="259" t="str">
        <f t="shared" si="0"/>
        <v>кмс</v>
      </c>
      <c r="M13" s="309"/>
      <c r="N13" s="260" t="str">
        <f>VLOOKUP(H13,Уч!$C$2:$L$1100,9,FALSE)</f>
        <v>Куканов Ю.С., Шулайкин В.С.</v>
      </c>
      <c r="O13" s="254"/>
      <c r="P13" s="51"/>
    </row>
    <row r="14" spans="1:19" ht="15.75" x14ac:dyDescent="0.25">
      <c r="A14" s="362"/>
      <c r="B14" s="93">
        <v>6</v>
      </c>
      <c r="C14" s="246" t="str">
        <f>VLOOKUP(H14,Уч!$C$2:$L$1100,2,FALSE)</f>
        <v>Лютый Евгений</v>
      </c>
      <c r="D14" s="247">
        <f>VLOOKUP(H14,Уч!$C$2:$L$1100,3,FALSE)</f>
        <v>33914</v>
      </c>
      <c r="E14" s="248" t="str">
        <f>VLOOKUP(H14,Уч!$C$2:$L$1100,4,FALSE)</f>
        <v>кмс</v>
      </c>
      <c r="F14" s="249" t="str">
        <f>VLOOKUP(H14,Уч!$C$2:$L$1100,5,FALSE)</f>
        <v>Москва</v>
      </c>
      <c r="G14" s="250" t="str">
        <f>VLOOKUP(H14,Уч!$C$2:$L$1100,6,FALSE)</f>
        <v>СДЮШОР ЦСКА</v>
      </c>
      <c r="H14" s="140">
        <v>17</v>
      </c>
      <c r="I14" s="288">
        <f>VLOOKUP(H14,Уч!$C$2:$L$1100,8,FALSE)</f>
        <v>0</v>
      </c>
      <c r="J14" s="251" t="s">
        <v>825</v>
      </c>
      <c r="K14" s="252"/>
      <c r="L14" s="259" t="str">
        <f t="shared" si="0"/>
        <v>кмс</v>
      </c>
      <c r="M14" s="309"/>
      <c r="N14" s="260" t="str">
        <f>VLOOKUP(H14,Уч!$C$2:$L$1100,9,FALSE)</f>
        <v>Лиман В.П.,Логинова Н.С.</v>
      </c>
      <c r="O14" s="254"/>
      <c r="P14" s="51"/>
    </row>
    <row r="15" spans="1:19" ht="15.75" x14ac:dyDescent="0.25">
      <c r="A15" s="362"/>
      <c r="B15" s="93">
        <v>7</v>
      </c>
      <c r="C15" s="246" t="str">
        <f>VLOOKUP(H15,Уч!$C$2:$L$1100,2,FALSE)</f>
        <v>Степанов Максим</v>
      </c>
      <c r="D15" s="247">
        <f>VLOOKUP(H15,Уч!$C$2:$L$1100,3,FALSE)</f>
        <v>32677</v>
      </c>
      <c r="E15" s="248" t="str">
        <f>VLOOKUP(H15,Уч!$C$2:$L$1100,4,FALSE)</f>
        <v>1</v>
      </c>
      <c r="F15" s="249" t="str">
        <f>VLOOKUP(H15,Уч!$C$2:$L$1100,5,FALSE)</f>
        <v>Москва</v>
      </c>
      <c r="G15" s="250" t="str">
        <f>VLOOKUP(H15,Уч!$C$2:$L$1100,6,FALSE)</f>
        <v>СДЮШОР ЦСКА</v>
      </c>
      <c r="H15" s="140">
        <v>518</v>
      </c>
      <c r="I15" s="288">
        <f>VLOOKUP(H15,Уч!$C$2:$L$1100,8,FALSE)</f>
        <v>0</v>
      </c>
      <c r="J15" s="251" t="s">
        <v>807</v>
      </c>
      <c r="K15" s="252"/>
      <c r="L15" s="259" t="str">
        <f t="shared" si="0"/>
        <v>кмс</v>
      </c>
      <c r="M15" s="309"/>
      <c r="N15" s="260" t="str">
        <f>VLOOKUP(H15,Уч!$C$2:$L$1100,9,FALSE)</f>
        <v>Оськин С.Ю.</v>
      </c>
      <c r="O15" s="254"/>
      <c r="P15" s="51"/>
    </row>
    <row r="16" spans="1:19" ht="15.75" x14ac:dyDescent="0.25">
      <c r="A16" s="362">
        <f ca="1">RAND()</f>
        <v>0.60992601276839686</v>
      </c>
      <c r="B16" s="93">
        <v>8</v>
      </c>
      <c r="C16" s="246" t="str">
        <f>VLOOKUP(H16,Уч!$C$2:$L$1100,2,FALSE)</f>
        <v>Куликов Андрей</v>
      </c>
      <c r="D16" s="247">
        <f>VLOOKUP(H16,Уч!$C$2:$L$1100,3,FALSE)</f>
        <v>32955</v>
      </c>
      <c r="E16" s="248" t="str">
        <f>VLOOKUP(H16,Уч!$C$2:$L$1100,4,FALSE)</f>
        <v>мс</v>
      </c>
      <c r="F16" s="249" t="str">
        <f>VLOOKUP(H16,Уч!$C$2:$L$1100,5,FALSE)</f>
        <v>Москва</v>
      </c>
      <c r="G16" s="250" t="str">
        <f>VLOOKUP(H16,Уч!$C$2:$L$1100,6,FALSE)</f>
        <v>СДЮСШОР 24</v>
      </c>
      <c r="H16" s="140">
        <v>16</v>
      </c>
      <c r="I16" s="288">
        <f>VLOOKUP(H16,Уч!$C$2:$L$1100,8,FALSE)</f>
        <v>0</v>
      </c>
      <c r="J16" s="251" t="s">
        <v>814</v>
      </c>
      <c r="K16" s="252"/>
      <c r="L16" s="259" t="str">
        <f t="shared" si="0"/>
        <v>кмс</v>
      </c>
      <c r="M16" s="309"/>
      <c r="N16" s="260" t="str">
        <f>VLOOKUP(H16,Уч!$C$2:$L$1100,9,FALSE)</f>
        <v>Фролова Т.С.Телятников М.М. Сухинина С.С.</v>
      </c>
      <c r="O16" s="254"/>
      <c r="P16" s="51"/>
    </row>
    <row r="17" spans="1:19" ht="15.75" x14ac:dyDescent="0.25">
      <c r="A17" s="362">
        <f ca="1">RAND()</f>
        <v>0.20542409877783585</v>
      </c>
      <c r="B17" s="93">
        <v>9</v>
      </c>
      <c r="C17" s="246" t="str">
        <f>VLOOKUP(H17,Уч!$C$2:$L$1100,2,FALSE)</f>
        <v>Буткявичус Сергей</v>
      </c>
      <c r="D17" s="247">
        <f>VLOOKUP(H17,Уч!$C$2:$L$1100,3,FALSE)</f>
        <v>31286</v>
      </c>
      <c r="E17" s="248" t="str">
        <f>VLOOKUP(H17,Уч!$C$2:$L$1100,4,FALSE)</f>
        <v>мс</v>
      </c>
      <c r="F17" s="249" t="str">
        <f>VLOOKUP(H17,Уч!$C$2:$L$1100,5,FALSE)</f>
        <v>Москва</v>
      </c>
      <c r="G17" s="250" t="str">
        <f>VLOOKUP(H17,Уч!$C$2:$L$1100,6,FALSE)</f>
        <v>МГФСО</v>
      </c>
      <c r="H17" s="140">
        <v>4</v>
      </c>
      <c r="I17" s="288">
        <f>VLOOKUP(H17,Уч!$C$2:$L$1100,8,FALSE)</f>
        <v>0</v>
      </c>
      <c r="J17" s="251" t="s">
        <v>819</v>
      </c>
      <c r="K17" s="252"/>
      <c r="L17" s="259" t="str">
        <f t="shared" si="0"/>
        <v>кмс</v>
      </c>
      <c r="M17" s="309"/>
      <c r="N17" s="260" t="str">
        <f>VLOOKUP(H17,Уч!$C$2:$L$1100,9,FALSE)</f>
        <v>Богатырева Т.М.Маренков Р.Ю.</v>
      </c>
      <c r="O17" s="254"/>
      <c r="P17" s="51"/>
    </row>
    <row r="18" spans="1:19" ht="15.75" x14ac:dyDescent="0.25">
      <c r="A18" s="362">
        <f ca="1">RAND()</f>
        <v>0.44420128532446357</v>
      </c>
      <c r="B18" s="93">
        <v>10</v>
      </c>
      <c r="C18" s="246" t="str">
        <f>VLOOKUP(H18,Уч!$C$2:$L$1100,2,FALSE)</f>
        <v>Гулый Константин</v>
      </c>
      <c r="D18" s="247">
        <f>VLOOKUP(H18,Уч!$C$2:$L$1100,3,FALSE)</f>
        <v>33610</v>
      </c>
      <c r="E18" s="248" t="str">
        <f>VLOOKUP(H18,Уч!$C$2:$L$1100,4,FALSE)</f>
        <v>1</v>
      </c>
      <c r="F18" s="249" t="str">
        <f>VLOOKUP(H18,Уч!$C$2:$L$1100,5,FALSE)</f>
        <v>Москва</v>
      </c>
      <c r="G18" s="250" t="str">
        <f>VLOOKUP(H18,Уч!$C$2:$L$1100,6,FALSE)</f>
        <v>МГТУ им. Баумана</v>
      </c>
      <c r="H18" s="140">
        <v>288</v>
      </c>
      <c r="I18" s="288">
        <f>VLOOKUP(H18,Уч!$C$2:$L$1100,8,FALSE)</f>
        <v>0</v>
      </c>
      <c r="J18" s="251" t="s">
        <v>804</v>
      </c>
      <c r="K18" s="252"/>
      <c r="L18" s="259" t="str">
        <f t="shared" si="0"/>
        <v>кмс</v>
      </c>
      <c r="M18" s="309"/>
      <c r="N18" s="260" t="str">
        <f>VLOOKUP(H18,Уч!$C$2:$L$1100,9,FALSE)</f>
        <v>Толстой Е.В.</v>
      </c>
      <c r="O18" s="254"/>
      <c r="P18" s="51"/>
    </row>
    <row r="19" spans="1:19" ht="15.75" x14ac:dyDescent="0.25">
      <c r="A19" s="46"/>
      <c r="B19" s="93">
        <v>11</v>
      </c>
      <c r="C19" s="246" t="str">
        <f>VLOOKUP(H19,Уч!$C$2:$L$1100,2,FALSE)</f>
        <v>Кожевников Максим</v>
      </c>
      <c r="D19" s="247" t="str">
        <f>VLOOKUP(H19,Уч!$C$2:$L$1100,3,FALSE)</f>
        <v>25.05.93</v>
      </c>
      <c r="E19" s="248" t="str">
        <f>VLOOKUP(H19,Уч!$C$2:$L$1100,4,FALSE)</f>
        <v>кмс</v>
      </c>
      <c r="F19" s="249" t="str">
        <f>VLOOKUP(H19,Уч!$C$2:$L$1100,5,FALSE)</f>
        <v>Москва</v>
      </c>
      <c r="G19" s="250" t="str">
        <f>VLOOKUP(H19,Уч!$C$2:$L$1100,6,FALSE)</f>
        <v>РОО КСК ЛУЧ, ЦФКиС ВАО</v>
      </c>
      <c r="H19" s="140">
        <v>14</v>
      </c>
      <c r="I19" s="288">
        <f>VLOOKUP(H19,Уч!$C$2:$L$1100,8,FALSE)</f>
        <v>0</v>
      </c>
      <c r="J19" s="251" t="s">
        <v>815</v>
      </c>
      <c r="K19" s="252"/>
      <c r="L19" s="259" t="str">
        <f t="shared" si="0"/>
        <v>кмс</v>
      </c>
      <c r="M19" s="309"/>
      <c r="N19" s="260" t="str">
        <f>VLOOKUP(H19,Уч!$C$2:$L$1100,9,FALSE)</f>
        <v xml:space="preserve">Монастырский.М.И Иванько.А.М     </v>
      </c>
      <c r="O19" s="254"/>
      <c r="P19" s="51"/>
      <c r="Q19" s="46"/>
      <c r="R19" s="46"/>
      <c r="S19" s="46"/>
    </row>
    <row r="20" spans="1:19" ht="15.75" x14ac:dyDescent="0.25">
      <c r="A20" s="46"/>
      <c r="B20" s="93">
        <v>12</v>
      </c>
      <c r="C20" s="246" t="str">
        <f>VLOOKUP(H20,Уч!$C$2:$L$1100,2,FALSE)</f>
        <v>Таланов Владимир </v>
      </c>
      <c r="D20" s="247">
        <f>VLOOKUP(H20,Уч!$C$2:$L$1100,3,FALSE)</f>
        <v>34574</v>
      </c>
      <c r="E20" s="248" t="str">
        <f>VLOOKUP(H20,Уч!$C$2:$L$1100,4,FALSE)</f>
        <v>кмс</v>
      </c>
      <c r="F20" s="249" t="str">
        <f>VLOOKUP(H20,Уч!$C$2:$L$1100,5,FALSE)</f>
        <v>Москва</v>
      </c>
      <c r="G20" s="250" t="str">
        <f>VLOOKUP(H20,Уч!$C$2:$L$1100,6,FALSE)</f>
        <v>Самбо-70 отделение "Черемушки"</v>
      </c>
      <c r="H20" s="140">
        <v>34</v>
      </c>
      <c r="I20" s="288">
        <f>VLOOKUP(H20,Уч!$C$2:$L$1100,8,FALSE)</f>
        <v>0</v>
      </c>
      <c r="J20" s="251" t="s">
        <v>826</v>
      </c>
      <c r="K20" s="252"/>
      <c r="L20" s="259" t="str">
        <f t="shared" si="0"/>
        <v>кмс</v>
      </c>
      <c r="M20" s="309"/>
      <c r="N20" s="260" t="str">
        <f>VLOOKUP(H20,Уч!$C$2:$L$1100,9,FALSE)</f>
        <v>Монастырский М.И.</v>
      </c>
      <c r="O20" s="254"/>
      <c r="P20" s="51"/>
      <c r="Q20" s="46"/>
      <c r="R20" s="46"/>
      <c r="S20" s="46"/>
    </row>
    <row r="21" spans="1:19" ht="15.75" x14ac:dyDescent="0.25">
      <c r="A21" s="48"/>
      <c r="B21" s="93">
        <v>13</v>
      </c>
      <c r="C21" s="246" t="str">
        <f>VLOOKUP(H21,Уч!$C$2:$L$1100,2,FALSE)</f>
        <v>Юров Антон</v>
      </c>
      <c r="D21" s="247">
        <f>VLOOKUP(H21,Уч!$C$2:$L$1100,3,FALSE)</f>
        <v>33718</v>
      </c>
      <c r="E21" s="248" t="str">
        <f>VLOOKUP(H21,Уч!$C$2:$L$1100,4,FALSE)</f>
        <v>кмс</v>
      </c>
      <c r="F21" s="249" t="str">
        <f>VLOOKUP(H21,Уч!$C$2:$L$1100,5,FALSE)</f>
        <v>Москва</v>
      </c>
      <c r="G21" s="250" t="str">
        <f>VLOOKUP(H21,Уч!$C$2:$L$1100,6,FALSE)</f>
        <v>СДЮСШОР-44</v>
      </c>
      <c r="H21" s="140">
        <v>38</v>
      </c>
      <c r="I21" s="288">
        <f>VLOOKUP(H21,Уч!$C$2:$L$1100,8,FALSE)</f>
        <v>0</v>
      </c>
      <c r="J21" s="251" t="s">
        <v>813</v>
      </c>
      <c r="K21" s="252"/>
      <c r="L21" s="259" t="str">
        <f t="shared" si="0"/>
        <v>кмс</v>
      </c>
      <c r="M21" s="309"/>
      <c r="N21" s="260" t="str">
        <f>VLOOKUP(H21,Уч!$C$2:$L$1100,9,FALSE)</f>
        <v>Крючкова Т.Г., Алексидзе А.С.</v>
      </c>
      <c r="O21" s="254"/>
      <c r="P21" s="51"/>
      <c r="Q21" s="46"/>
      <c r="R21" s="46"/>
      <c r="S21" s="46"/>
    </row>
    <row r="22" spans="1:19" ht="15.75" x14ac:dyDescent="0.25">
      <c r="A22" s="48"/>
      <c r="B22" s="93">
        <v>14</v>
      </c>
      <c r="C22" s="246" t="str">
        <f>VLOOKUP(H22,Уч!$C$2:$L$1100,2,FALSE)</f>
        <v>Воронин Павел</v>
      </c>
      <c r="D22" s="247">
        <f>VLOOKUP(H22,Уч!$C$2:$L$1100,3,FALSE)</f>
        <v>33636</v>
      </c>
      <c r="E22" s="248" t="str">
        <f>VLOOKUP(H22,Уч!$C$2:$L$1100,4,FALSE)</f>
        <v>кмс</v>
      </c>
      <c r="F22" s="249" t="str">
        <f>VLOOKUP(H22,Уч!$C$2:$L$1100,5,FALSE)</f>
        <v>Москва</v>
      </c>
      <c r="G22" s="250" t="str">
        <f>VLOOKUP(H22,Уч!$C$2:$L$1100,6,FALSE)</f>
        <v>МГФСО</v>
      </c>
      <c r="H22" s="140">
        <v>8</v>
      </c>
      <c r="I22" s="288">
        <f>VLOOKUP(H22,Уч!$C$2:$L$1100,8,FALSE)</f>
        <v>0</v>
      </c>
      <c r="J22" s="251" t="s">
        <v>818</v>
      </c>
      <c r="K22" s="252"/>
      <c r="L22" s="259">
        <f t="shared" si="0"/>
        <v>1</v>
      </c>
      <c r="M22" s="309"/>
      <c r="N22" s="260" t="str">
        <f>VLOOKUP(H22,Уч!$C$2:$L$1100,9,FALSE)</f>
        <v>Трушин Ю.В.</v>
      </c>
      <c r="O22" s="254"/>
      <c r="P22" s="51"/>
      <c r="Q22" s="46"/>
      <c r="R22" s="46"/>
      <c r="S22" s="46"/>
    </row>
    <row r="23" spans="1:19" ht="15.75" x14ac:dyDescent="0.25">
      <c r="A23" s="48"/>
      <c r="B23" s="93">
        <v>15</v>
      </c>
      <c r="C23" s="246" t="str">
        <f>VLOOKUP(H23,Уч!$C$2:$L$1100,2,FALSE)</f>
        <v>Вареник Вадим</v>
      </c>
      <c r="D23" s="247">
        <f>VLOOKUP(H23,Уч!$C$2:$L$1100,3,FALSE)</f>
        <v>34046</v>
      </c>
      <c r="E23" s="248" t="str">
        <f>VLOOKUP(H23,Уч!$C$2:$L$1100,4,FALSE)</f>
        <v>кмс</v>
      </c>
      <c r="F23" s="249" t="str">
        <f>VLOOKUP(H23,Уч!$C$2:$L$1100,5,FALSE)</f>
        <v>Москва</v>
      </c>
      <c r="G23" s="250" t="str">
        <f>VLOOKUP(H23,Уч!$C$2:$L$1100,6,FALSE)</f>
        <v>МГФСО</v>
      </c>
      <c r="H23" s="140">
        <v>6</v>
      </c>
      <c r="I23" s="288">
        <f>VLOOKUP(H23,Уч!$C$2:$L$1100,8,FALSE)</f>
        <v>0</v>
      </c>
      <c r="J23" s="251" t="s">
        <v>817</v>
      </c>
      <c r="K23" s="252"/>
      <c r="L23" s="259">
        <f t="shared" si="0"/>
        <v>1</v>
      </c>
      <c r="M23" s="309"/>
      <c r="N23" s="260" t="str">
        <f>VLOOKUP(H23,Уч!$C$2:$L$1100,9,FALSE)</f>
        <v>Богатырева Т.М.</v>
      </c>
      <c r="O23" s="254"/>
      <c r="P23" s="51"/>
      <c r="Q23" s="46"/>
      <c r="R23" s="46"/>
      <c r="S23" s="46"/>
    </row>
    <row r="24" spans="1:19" ht="15.75" x14ac:dyDescent="0.25">
      <c r="A24" s="41"/>
      <c r="B24" s="93">
        <v>16</v>
      </c>
      <c r="C24" s="246" t="str">
        <f>VLOOKUP(H24,Уч!$C$2:$L$1100,2,FALSE)</f>
        <v>Лялин Вячеслав</v>
      </c>
      <c r="D24" s="247">
        <f>VLOOKUP(H24,Уч!$C$2:$L$1100,3,FALSE)</f>
        <v>34515</v>
      </c>
      <c r="E24" s="248" t="str">
        <f>VLOOKUP(H24,Уч!$C$2:$L$1100,4,FALSE)</f>
        <v>кмс</v>
      </c>
      <c r="F24" s="249" t="str">
        <f>VLOOKUP(H24,Уч!$C$2:$L$1100,5,FALSE)</f>
        <v>Москва</v>
      </c>
      <c r="G24" s="250" t="str">
        <f>VLOOKUP(H24,Уч!$C$2:$L$1100,6,FALSE)</f>
        <v>СДЮШОР ЦСКА</v>
      </c>
      <c r="H24" s="140">
        <v>18</v>
      </c>
      <c r="I24" s="288">
        <f>VLOOKUP(H24,Уч!$C$2:$L$1100,8,FALSE)</f>
        <v>0</v>
      </c>
      <c r="J24" s="251" t="s">
        <v>816</v>
      </c>
      <c r="K24" s="252"/>
      <c r="L24" s="259">
        <f t="shared" si="0"/>
        <v>1</v>
      </c>
      <c r="M24" s="309"/>
      <c r="N24" s="260" t="str">
        <f>VLOOKUP(H24,Уч!$C$2:$L$1100,9,FALSE)</f>
        <v>Лиман В.П.,Логинова Н.С.</v>
      </c>
      <c r="O24" s="254"/>
      <c r="P24" s="51"/>
    </row>
    <row r="25" spans="1:19" ht="18" customHeight="1" x14ac:dyDescent="0.25">
      <c r="A25" s="41"/>
      <c r="B25" s="93">
        <v>17</v>
      </c>
      <c r="C25" s="246" t="str">
        <f>VLOOKUP(H25,Уч!$C$2:$L$1100,2,FALSE)</f>
        <v>Клинков Егор</v>
      </c>
      <c r="D25" s="247">
        <f>VLOOKUP(H25,Уч!$C$2:$L$1100,3,FALSE)</f>
        <v>34514</v>
      </c>
      <c r="E25" s="248" t="str">
        <f>VLOOKUP(H25,Уч!$C$2:$L$1100,4,FALSE)</f>
        <v>1</v>
      </c>
      <c r="F25" s="249" t="str">
        <f>VLOOKUP(H25,Уч!$C$2:$L$1100,5,FALSE)</f>
        <v>Москва</v>
      </c>
      <c r="G25" s="250" t="str">
        <f>VLOOKUP(H25,Уч!$C$2:$L$1100,6,FALSE)</f>
        <v>СДЮШОР ЦСКА</v>
      </c>
      <c r="H25" s="140">
        <v>291</v>
      </c>
      <c r="I25" s="288">
        <f>VLOOKUP(H25,Уч!$C$2:$L$1100,8,FALSE)</f>
        <v>0</v>
      </c>
      <c r="J25" s="251" t="s">
        <v>810</v>
      </c>
      <c r="K25" s="252"/>
      <c r="L25" s="259">
        <f t="shared" si="0"/>
        <v>1</v>
      </c>
      <c r="M25" s="309"/>
      <c r="N25" s="260" t="str">
        <f>VLOOKUP(H25,Уч!$C$2:$L$1100,9,FALSE)</f>
        <v>Аверин В.А.</v>
      </c>
      <c r="O25" s="254"/>
      <c r="P25" s="51"/>
    </row>
    <row r="26" spans="1:19" s="46" customFormat="1" ht="15.75" x14ac:dyDescent="0.25">
      <c r="A26" s="41"/>
      <c r="B26" s="93">
        <v>18</v>
      </c>
      <c r="C26" s="246" t="str">
        <f>VLOOKUP(H26,Уч!$C$2:$L$1100,2,FALSE)</f>
        <v>Калюжный Дмитрий</v>
      </c>
      <c r="D26" s="247">
        <f>VLOOKUP(H26,Уч!$C$2:$L$1100,3,FALSE)</f>
        <v>34903</v>
      </c>
      <c r="E26" s="248" t="str">
        <f>VLOOKUP(H26,Уч!$C$2:$L$1100,4,FALSE)</f>
        <v>1</v>
      </c>
      <c r="F26" s="249" t="str">
        <f>VLOOKUP(H26,Уч!$C$2:$L$1100,5,FALSE)</f>
        <v>Москва</v>
      </c>
      <c r="G26" s="250" t="str">
        <f>VLOOKUP(H26,Уч!$C$2:$L$1100,6,FALSE)</f>
        <v>ЦФКиСВАО</v>
      </c>
      <c r="H26" s="140">
        <v>147</v>
      </c>
      <c r="I26" s="288">
        <f>VLOOKUP(H26,Уч!$C$2:$L$1100,8,FALSE)</f>
        <v>0</v>
      </c>
      <c r="J26" s="251" t="s">
        <v>805</v>
      </c>
      <c r="K26" s="252"/>
      <c r="L26" s="259">
        <f t="shared" si="0"/>
        <v>1</v>
      </c>
      <c r="M26" s="309"/>
      <c r="N26" s="260" t="str">
        <f>VLOOKUP(H26,Уч!$C$2:$L$1100,9,FALSE)</f>
        <v>Иванько А.М</v>
      </c>
      <c r="O26" s="254"/>
      <c r="P26" s="51"/>
      <c r="Q26" s="15"/>
      <c r="R26" s="15"/>
      <c r="S26" s="15"/>
    </row>
    <row r="27" spans="1:19" s="46" customFormat="1" ht="15.75" x14ac:dyDescent="0.25">
      <c r="A27" s="41"/>
      <c r="B27" s="93">
        <v>19</v>
      </c>
      <c r="C27" s="246" t="str">
        <f>VLOOKUP(H27,Уч!$C$2:$L$1100,2,FALSE)</f>
        <v>Давыдов Владислав</v>
      </c>
      <c r="D27" s="247">
        <f>VLOOKUP(H27,Уч!$C$2:$L$1100,3,FALSE)</f>
        <v>33842</v>
      </c>
      <c r="E27" s="248" t="str">
        <f>VLOOKUP(H27,Уч!$C$2:$L$1100,4,FALSE)</f>
        <v>1</v>
      </c>
      <c r="F27" s="249" t="str">
        <f>VLOOKUP(H27,Уч!$C$2:$L$1100,5,FALSE)</f>
        <v>Москва</v>
      </c>
      <c r="G27" s="250" t="str">
        <f>VLOOKUP(H27,Уч!$C$2:$L$1100,6,FALSE)</f>
        <v>СДЮШОР ЦСКА</v>
      </c>
      <c r="H27" s="140">
        <v>137</v>
      </c>
      <c r="I27" s="288">
        <f>VLOOKUP(H27,Уч!$C$2:$L$1100,8,FALSE)</f>
        <v>0</v>
      </c>
      <c r="J27" s="251" t="s">
        <v>806</v>
      </c>
      <c r="K27" s="252"/>
      <c r="L27" s="259">
        <f t="shared" si="0"/>
        <v>1</v>
      </c>
      <c r="M27" s="309"/>
      <c r="N27" s="260" t="str">
        <f>VLOOKUP(H27,Уч!$C$2:$L$1100,9,FALSE)</f>
        <v>Лиман В.П.,Логинова Н.С.</v>
      </c>
      <c r="O27" s="254"/>
      <c r="P27" s="51"/>
      <c r="Q27" s="15"/>
      <c r="R27" s="15"/>
      <c r="S27" s="15"/>
    </row>
    <row r="28" spans="1:19" s="46" customFormat="1" ht="15.75" x14ac:dyDescent="0.25">
      <c r="A28" s="361"/>
      <c r="B28" s="93">
        <v>20</v>
      </c>
      <c r="C28" s="246" t="str">
        <f>VLOOKUP(H28,Уч!$C$2:$L$1100,2,FALSE)</f>
        <v>Нестеренко Владимир</v>
      </c>
      <c r="D28" s="247">
        <f>VLOOKUP(H28,Уч!$C$2:$L$1100,3,FALSE)</f>
        <v>1989</v>
      </c>
      <c r="E28" s="248" t="str">
        <f>VLOOKUP(H28,Уч!$C$2:$L$1100,4,FALSE)</f>
        <v>1</v>
      </c>
      <c r="F28" s="249" t="str">
        <f>VLOOKUP(H28,Уч!$C$2:$L$1100,5,FALSE)</f>
        <v>Москва</v>
      </c>
      <c r="G28" s="250" t="str">
        <f>VLOOKUP(H28,Уч!$C$2:$L$1100,6,FALSE)</f>
        <v>РОО КСК ЛУЧ</v>
      </c>
      <c r="H28" s="140">
        <v>20</v>
      </c>
      <c r="I28" s="288">
        <f>VLOOKUP(H28,Уч!$C$2:$L$1100,8,FALSE)</f>
        <v>0</v>
      </c>
      <c r="J28" s="251" t="s">
        <v>812</v>
      </c>
      <c r="K28" s="252"/>
      <c r="L28" s="259">
        <f t="shared" si="0"/>
        <v>1</v>
      </c>
      <c r="M28" s="309"/>
      <c r="N28" s="260" t="str">
        <f>VLOOKUP(H28,Уч!$C$2:$L$1100,9,FALSE)</f>
        <v>Куканов ЮС</v>
      </c>
      <c r="O28" s="254"/>
      <c r="P28" s="51"/>
    </row>
    <row r="29" spans="1:19" s="46" customFormat="1" ht="15.75" x14ac:dyDescent="0.25">
      <c r="A29" s="361"/>
      <c r="B29" s="93">
        <v>21</v>
      </c>
      <c r="C29" s="246" t="str">
        <f>VLOOKUP(H29,Уч!$C$2:$L$1100,2,FALSE)</f>
        <v>Лапач Алексей</v>
      </c>
      <c r="D29" s="247">
        <f>VLOOKUP(H29,Уч!$C$2:$L$1100,3,FALSE)</f>
        <v>34419</v>
      </c>
      <c r="E29" s="248" t="str">
        <f>VLOOKUP(H29,Уч!$C$2:$L$1100,4,FALSE)</f>
        <v>1</v>
      </c>
      <c r="F29" s="249" t="str">
        <f>VLOOKUP(H29,Уч!$C$2:$L$1100,5,FALSE)</f>
        <v>Москва</v>
      </c>
      <c r="G29" s="250" t="str">
        <f>VLOOKUP(H29,Уч!$C$2:$L$1100,6,FALSE)</f>
        <v>СДЮШОР ЦСКА</v>
      </c>
      <c r="H29" s="140">
        <v>161</v>
      </c>
      <c r="I29" s="288">
        <f>VLOOKUP(H29,Уч!$C$2:$L$1100,8,FALSE)</f>
        <v>0</v>
      </c>
      <c r="J29" s="251" t="s">
        <v>808</v>
      </c>
      <c r="K29" s="252"/>
      <c r="L29" s="259">
        <f t="shared" si="0"/>
        <v>1</v>
      </c>
      <c r="M29" s="309"/>
      <c r="N29" s="260" t="str">
        <f>VLOOKUP(H29,Уч!$C$2:$L$1100,9,FALSE)</f>
        <v>Лиман В.П.,Логинова Н.С.</v>
      </c>
      <c r="O29" s="254"/>
      <c r="P29" s="51"/>
    </row>
    <row r="30" spans="1:19" s="46" customFormat="1" ht="15.75" x14ac:dyDescent="0.25">
      <c r="A30" s="361"/>
      <c r="B30" s="93">
        <v>22</v>
      </c>
      <c r="C30" s="246" t="str">
        <f>VLOOKUP(H30,Уч!$C$2:$L$1100,2,FALSE)</f>
        <v>Стукалов Валентин</v>
      </c>
      <c r="D30" s="247">
        <f>VLOOKUP(H30,Уч!$C$2:$L$1100,3,FALSE)</f>
        <v>35271</v>
      </c>
      <c r="E30" s="248" t="str">
        <f>VLOOKUP(H30,Уч!$C$2:$L$1100,4,FALSE)</f>
        <v>1</v>
      </c>
      <c r="F30" s="249" t="str">
        <f>VLOOKUP(H30,Уч!$C$2:$L$1100,5,FALSE)</f>
        <v>Москва</v>
      </c>
      <c r="G30" s="250" t="str">
        <f>VLOOKUP(H30,Уч!$C$2:$L$1100,6,FALSE)</f>
        <v>СДЮСШОР-44</v>
      </c>
      <c r="H30" s="140">
        <v>33</v>
      </c>
      <c r="I30" s="288">
        <f>VLOOKUP(H30,Уч!$C$2:$L$1100,8,FALSE)</f>
        <v>0</v>
      </c>
      <c r="J30" s="251" t="s">
        <v>794</v>
      </c>
      <c r="K30" s="252"/>
      <c r="L30" s="259">
        <f t="shared" si="0"/>
        <v>1</v>
      </c>
      <c r="M30" s="309"/>
      <c r="N30" s="260" t="str">
        <f>VLOOKUP(H30,Уч!$C$2:$L$1100,9,FALSE)</f>
        <v>Ревун Е.Н.,Ревун В.Д.,Тетюшин С.В.</v>
      </c>
      <c r="O30" s="254"/>
      <c r="P30" s="51"/>
    </row>
    <row r="31" spans="1:19" s="46" customFormat="1" ht="15.75" x14ac:dyDescent="0.25">
      <c r="A31" s="361"/>
      <c r="B31" s="93">
        <v>23</v>
      </c>
      <c r="C31" s="246" t="str">
        <f>VLOOKUP(H31,Уч!$C$2:$L$1100,2,FALSE)</f>
        <v>Нестеров Александр</v>
      </c>
      <c r="D31" s="247">
        <f>VLOOKUP(H31,Уч!$C$2:$L$1100,3,FALSE)</f>
        <v>35018</v>
      </c>
      <c r="E31" s="248" t="str">
        <f>VLOOKUP(H31,Уч!$C$2:$L$1100,4,FALSE)</f>
        <v>1</v>
      </c>
      <c r="F31" s="249" t="str">
        <f>VLOOKUP(H31,Уч!$C$2:$L$1100,5,FALSE)</f>
        <v>Москва</v>
      </c>
      <c r="G31" s="250" t="str">
        <f>VLOOKUP(H31,Уч!$C$2:$L$1100,6,FALSE)</f>
        <v>СДЮШОР ЦСКА</v>
      </c>
      <c r="H31" s="140">
        <v>296</v>
      </c>
      <c r="I31" s="288">
        <f>VLOOKUP(H31,Уч!$C$2:$L$1100,8,FALSE)</f>
        <v>0</v>
      </c>
      <c r="J31" s="251" t="s">
        <v>792</v>
      </c>
      <c r="K31" s="252"/>
      <c r="L31" s="259">
        <f t="shared" si="0"/>
        <v>1</v>
      </c>
      <c r="M31" s="309"/>
      <c r="N31" s="260" t="str">
        <f>VLOOKUP(H31,Уч!$C$2:$L$1100,9,FALSE)</f>
        <v>Клычникова Л.В.</v>
      </c>
      <c r="O31" s="254"/>
      <c r="P31" s="51"/>
    </row>
    <row r="32" spans="1:19" ht="15.75" x14ac:dyDescent="0.25">
      <c r="A32" s="362"/>
      <c r="B32" s="93">
        <v>24</v>
      </c>
      <c r="C32" s="246" t="str">
        <f>VLOOKUP(H32,Уч!$C$2:$L$1100,2,FALSE)</f>
        <v>Худеев Илларион</v>
      </c>
      <c r="D32" s="247" t="str">
        <f>VLOOKUP(H32,Уч!$C$2:$L$1100,3,FALSE)</f>
        <v>12.06.95</v>
      </c>
      <c r="E32" s="248" t="str">
        <f>VLOOKUP(H32,Уч!$C$2:$L$1100,4,FALSE)</f>
        <v>1</v>
      </c>
      <c r="F32" s="249" t="str">
        <f>VLOOKUP(H32,Уч!$C$2:$L$1100,5,FALSE)</f>
        <v>Москва</v>
      </c>
      <c r="G32" s="250" t="str">
        <f>VLOOKUP(H32,Уч!$C$2:$L$1100,6,FALSE)</f>
        <v>Самбо-70 отделение "Черемушки"</v>
      </c>
      <c r="H32" s="140">
        <v>194</v>
      </c>
      <c r="I32" s="288">
        <f>VLOOKUP(H32,Уч!$C$2:$L$1100,8,FALSE)</f>
        <v>0</v>
      </c>
      <c r="J32" s="251" t="s">
        <v>800</v>
      </c>
      <c r="K32" s="252"/>
      <c r="L32" s="259">
        <f t="shared" si="0"/>
        <v>1</v>
      </c>
      <c r="M32" s="309"/>
      <c r="N32" s="260" t="str">
        <f>VLOOKUP(H32,Уч!$C$2:$L$1100,9,FALSE)</f>
        <v>Монастырский М.И.</v>
      </c>
      <c r="O32" s="254"/>
      <c r="P32" s="51"/>
    </row>
    <row r="33" spans="1:19" ht="15.75" x14ac:dyDescent="0.25">
      <c r="A33" s="362"/>
      <c r="B33" s="93">
        <v>25</v>
      </c>
      <c r="C33" s="246" t="str">
        <f>VLOOKUP(H33,Уч!$C$2:$L$1100,2,FALSE)</f>
        <v>Ликсаков Кирилл</v>
      </c>
      <c r="D33" s="247">
        <f>VLOOKUP(H33,Уч!$C$2:$L$1100,3,FALSE)</f>
        <v>34514</v>
      </c>
      <c r="E33" s="248" t="str">
        <f>VLOOKUP(H33,Уч!$C$2:$L$1100,4,FALSE)</f>
        <v>1</v>
      </c>
      <c r="F33" s="249" t="str">
        <f>VLOOKUP(H33,Уч!$C$2:$L$1100,5,FALSE)</f>
        <v>Москва</v>
      </c>
      <c r="G33" s="250" t="str">
        <f>VLOOKUP(H33,Уч!$C$2:$L$1100,6,FALSE)</f>
        <v>Ю.М.-Знаменские</v>
      </c>
      <c r="H33" s="140">
        <v>294</v>
      </c>
      <c r="I33" s="288">
        <f>VLOOKUP(H33,Уч!$C$2:$L$1100,8,FALSE)</f>
        <v>0</v>
      </c>
      <c r="J33" s="251" t="s">
        <v>802</v>
      </c>
      <c r="K33" s="252"/>
      <c r="L33" s="259">
        <f t="shared" si="0"/>
        <v>1</v>
      </c>
      <c r="M33" s="309"/>
      <c r="N33" s="260" t="str">
        <f>VLOOKUP(H33,Уч!$C$2:$L$1100,9,FALSE)</f>
        <v>Мосины  И.В., И.Н., Гончарова</v>
      </c>
      <c r="O33" s="254"/>
      <c r="P33" s="51"/>
    </row>
    <row r="34" spans="1:19" ht="15.75" x14ac:dyDescent="0.25">
      <c r="A34" s="362"/>
      <c r="B34" s="93">
        <v>26</v>
      </c>
      <c r="C34" s="246" t="str">
        <f>VLOOKUP(H34,Уч!$C$2:$L$1100,2,FALSE)</f>
        <v>Петров Сергей</v>
      </c>
      <c r="D34" s="247" t="str">
        <f>VLOOKUP(H34,Уч!$C$2:$L$1100,3,FALSE)</f>
        <v>01.06.95</v>
      </c>
      <c r="E34" s="248" t="str">
        <f>VLOOKUP(H34,Уч!$C$2:$L$1100,4,FALSE)</f>
        <v>1</v>
      </c>
      <c r="F34" s="249" t="str">
        <f>VLOOKUP(H34,Уч!$C$2:$L$1100,5,FALSE)</f>
        <v>Москва</v>
      </c>
      <c r="G34" s="250" t="str">
        <f>VLOOKUP(H34,Уч!$C$2:$L$1100,6,FALSE)</f>
        <v>Самбо-70 отделение "Черемушки"</v>
      </c>
      <c r="H34" s="140">
        <v>23</v>
      </c>
      <c r="I34" s="288">
        <f>VLOOKUP(H34,Уч!$C$2:$L$1100,8,FALSE)</f>
        <v>0</v>
      </c>
      <c r="J34" s="251" t="s">
        <v>797</v>
      </c>
      <c r="K34" s="252"/>
      <c r="L34" s="259">
        <f t="shared" si="0"/>
        <v>1</v>
      </c>
      <c r="M34" s="309"/>
      <c r="N34" s="260" t="str">
        <f>VLOOKUP(H34,Уч!$C$2:$L$1100,9,FALSE)</f>
        <v>Монастырский М.И.</v>
      </c>
      <c r="O34" s="254"/>
      <c r="P34" s="51"/>
    </row>
    <row r="35" spans="1:19" ht="15.75" x14ac:dyDescent="0.25">
      <c r="A35" s="362"/>
      <c r="B35" s="93">
        <v>27</v>
      </c>
      <c r="C35" s="246" t="str">
        <f>VLOOKUP(H35,Уч!$C$2:$L$1100,2,FALSE)</f>
        <v>Грунин Алексей</v>
      </c>
      <c r="D35" s="247">
        <f>VLOOKUP(H35,Уч!$C$2:$L$1100,3,FALSE)</f>
        <v>32878</v>
      </c>
      <c r="E35" s="248" t="str">
        <f>VLOOKUP(H35,Уч!$C$2:$L$1100,4,FALSE)</f>
        <v>кмс</v>
      </c>
      <c r="F35" s="249" t="str">
        <f>VLOOKUP(H35,Уч!$C$2:$L$1100,5,FALSE)</f>
        <v>Москва</v>
      </c>
      <c r="G35" s="250" t="str">
        <f>VLOOKUP(H35,Уч!$C$2:$L$1100,6,FALSE)</f>
        <v>Динамо</v>
      </c>
      <c r="H35" s="140">
        <v>10</v>
      </c>
      <c r="I35" s="288">
        <f>VLOOKUP(H35,Уч!$C$2:$L$1100,8,FALSE)</f>
        <v>0</v>
      </c>
      <c r="J35" s="251" t="s">
        <v>801</v>
      </c>
      <c r="K35" s="252"/>
      <c r="L35" s="259">
        <f t="shared" si="0"/>
        <v>1</v>
      </c>
      <c r="M35" s="309"/>
      <c r="N35" s="260" t="str">
        <f>VLOOKUP(H35,Уч!$C$2:$L$1100,9,FALSE)</f>
        <v>Беляев Л.Н.</v>
      </c>
      <c r="O35" s="254"/>
      <c r="P35" s="51"/>
    </row>
    <row r="36" spans="1:19" s="46" customFormat="1" ht="15.75" x14ac:dyDescent="0.25">
      <c r="A36" s="361"/>
      <c r="B36" s="93">
        <v>28</v>
      </c>
      <c r="C36" s="246" t="str">
        <f>VLOOKUP(H36,Уч!$C$2:$L$1100,2,FALSE)</f>
        <v>Селезнев Александр</v>
      </c>
      <c r="D36" s="247">
        <f>VLOOKUP(H36,Уч!$C$2:$L$1100,3,FALSE)</f>
        <v>35185</v>
      </c>
      <c r="E36" s="248" t="str">
        <f>VLOOKUP(H36,Уч!$C$2:$L$1100,4,FALSE)</f>
        <v>1</v>
      </c>
      <c r="F36" s="249" t="str">
        <f>VLOOKUP(H36,Уч!$C$2:$L$1100,5,FALSE)</f>
        <v>Москва</v>
      </c>
      <c r="G36" s="250" t="str">
        <f>VLOOKUP(H36,Уч!$C$2:$L$1100,6,FALSE)</f>
        <v>МГФСО</v>
      </c>
      <c r="H36" s="140">
        <v>184</v>
      </c>
      <c r="I36" s="288">
        <f>VLOOKUP(H36,Уч!$C$2:$L$1100,8,FALSE)</f>
        <v>0</v>
      </c>
      <c r="J36" s="251" t="s">
        <v>793</v>
      </c>
      <c r="K36" s="252"/>
      <c r="L36" s="259">
        <f t="shared" si="0"/>
        <v>1</v>
      </c>
      <c r="M36" s="309"/>
      <c r="N36" s="260" t="str">
        <f>VLOOKUP(H36,Уч!$C$2:$L$1100,9,FALSE)</f>
        <v>Богатырева Т.М.</v>
      </c>
      <c r="O36" s="254"/>
      <c r="P36" s="51"/>
    </row>
    <row r="37" spans="1:19" s="46" customFormat="1" ht="15.75" x14ac:dyDescent="0.25">
      <c r="A37" s="361"/>
      <c r="B37" s="93">
        <v>29</v>
      </c>
      <c r="C37" s="246" t="str">
        <f>VLOOKUP(H37,Уч!$C$2:$L$1100,2,FALSE)</f>
        <v>Филькин Иван</v>
      </c>
      <c r="D37" s="247">
        <f>VLOOKUP(H37,Уч!$C$2:$L$1100,3,FALSE)</f>
        <v>33888</v>
      </c>
      <c r="E37" s="248" t="str">
        <f>VLOOKUP(H37,Уч!$C$2:$L$1100,4,FALSE)</f>
        <v>1</v>
      </c>
      <c r="F37" s="249" t="str">
        <f>VLOOKUP(H37,Уч!$C$2:$L$1100,5,FALSE)</f>
        <v>Москва</v>
      </c>
      <c r="G37" s="250" t="str">
        <f>VLOOKUP(H37,Уч!$C$2:$L$1100,6,FALSE)</f>
        <v>МГУ</v>
      </c>
      <c r="H37" s="192">
        <v>192</v>
      </c>
      <c r="I37" s="288">
        <f>VLOOKUP(H37,Уч!$C$2:$L$1100,8,FALSE)</f>
        <v>0</v>
      </c>
      <c r="J37" s="251" t="s">
        <v>795</v>
      </c>
      <c r="K37" s="252"/>
      <c r="L37" s="259">
        <f t="shared" si="0"/>
        <v>1</v>
      </c>
      <c r="M37" s="309"/>
      <c r="N37" s="260" t="str">
        <f>VLOOKUP(H37,Уч!$C$2:$L$1100,9,FALSE)</f>
        <v>Милюкова Н.В.</v>
      </c>
      <c r="O37" s="254"/>
      <c r="P37" s="51"/>
    </row>
    <row r="38" spans="1:19" s="46" customFormat="1" ht="15.75" x14ac:dyDescent="0.25">
      <c r="A38" s="361"/>
      <c r="B38" s="93">
        <v>30</v>
      </c>
      <c r="C38" s="246" t="str">
        <f>VLOOKUP(H38,Уч!$C$2:$L$1100,2,FALSE)</f>
        <v>Пестов Евгений</v>
      </c>
      <c r="D38" s="247" t="str">
        <f>VLOOKUP(H38,Уч!$C$2:$L$1100,3,FALSE)</f>
        <v>02.05.1992</v>
      </c>
      <c r="E38" s="248" t="str">
        <f>VLOOKUP(H38,Уч!$C$2:$L$1100,4,FALSE)</f>
        <v>1</v>
      </c>
      <c r="F38" s="249" t="str">
        <f>VLOOKUP(H38,Уч!$C$2:$L$1100,5,FALSE)</f>
        <v>Москва</v>
      </c>
      <c r="G38" s="250" t="str">
        <f>VLOOKUP(H38,Уч!$C$2:$L$1100,6,FALSE)</f>
        <v>ЦСКА</v>
      </c>
      <c r="H38" s="140">
        <v>178</v>
      </c>
      <c r="I38" s="288">
        <f>VLOOKUP(H38,Уч!$C$2:$L$1100,8,FALSE)</f>
        <v>0</v>
      </c>
      <c r="J38" s="251" t="s">
        <v>809</v>
      </c>
      <c r="K38" s="252"/>
      <c r="L38" s="259">
        <f t="shared" si="0"/>
        <v>1</v>
      </c>
      <c r="M38" s="309"/>
      <c r="N38" s="260" t="str">
        <f>VLOOKUP(H38,Уч!$C$2:$L$1100,9,FALSE)</f>
        <v>Осипов С.А., Оськин С.Ю.</v>
      </c>
      <c r="O38" s="254"/>
      <c r="P38" s="51"/>
    </row>
    <row r="39" spans="1:19" s="46" customFormat="1" ht="15.75" x14ac:dyDescent="0.25">
      <c r="A39" s="361"/>
      <c r="B39" s="93">
        <v>31</v>
      </c>
      <c r="C39" s="246" t="str">
        <f>VLOOKUP(H39,Уч!$C$2:$L$1100,2,FALSE)</f>
        <v>Черепанов Данил</v>
      </c>
      <c r="D39" s="247">
        <f>VLOOKUP(H39,Уч!$C$2:$L$1100,3,FALSE)</f>
        <v>33651</v>
      </c>
      <c r="E39" s="248" t="str">
        <f>VLOOKUP(H39,Уч!$C$2:$L$1100,4,FALSE)</f>
        <v>1</v>
      </c>
      <c r="F39" s="249" t="str">
        <f>VLOOKUP(H39,Уч!$C$2:$L$1100,5,FALSE)</f>
        <v>Москва</v>
      </c>
      <c r="G39" s="250" t="str">
        <f>VLOOKUP(H39,Уч!$C$2:$L$1100,6,FALSE)</f>
        <v>МГУ</v>
      </c>
      <c r="H39" s="192">
        <v>36</v>
      </c>
      <c r="I39" s="288">
        <f>VLOOKUP(H39,Уч!$C$2:$L$1100,8,FALSE)</f>
        <v>0</v>
      </c>
      <c r="J39" s="251" t="s">
        <v>791</v>
      </c>
      <c r="K39" s="252"/>
      <c r="L39" s="259">
        <f t="shared" si="0"/>
        <v>2</v>
      </c>
      <c r="M39" s="309"/>
      <c r="N39" s="260" t="str">
        <f>VLOOKUP(H39,Уч!$C$2:$L$1100,9,FALSE)</f>
        <v>Данишевская И.Н.</v>
      </c>
      <c r="O39" s="254"/>
      <c r="P39" s="51"/>
    </row>
    <row r="40" spans="1:19" ht="15.75" x14ac:dyDescent="0.25">
      <c r="A40" s="362"/>
      <c r="B40" s="93">
        <v>32</v>
      </c>
      <c r="C40" s="246" t="str">
        <f>VLOOKUP(H40,Уч!$C$2:$L$1100,2,FALSE)</f>
        <v>Угрюмов Павел</v>
      </c>
      <c r="D40" s="247">
        <f>VLOOKUP(H40,Уч!$C$2:$L$1100,3,FALSE)</f>
        <v>35322</v>
      </c>
      <c r="E40" s="248" t="str">
        <f>VLOOKUP(H40,Уч!$C$2:$L$1100,4,FALSE)</f>
        <v>1</v>
      </c>
      <c r="F40" s="249" t="str">
        <f>VLOOKUP(H40,Уч!$C$2:$L$1100,5,FALSE)</f>
        <v>Москва</v>
      </c>
      <c r="G40" s="250" t="str">
        <f>VLOOKUP(H40,Уч!$C$2:$L$1100,6,FALSE)</f>
        <v>СДЮСШОР 24</v>
      </c>
      <c r="H40" s="140">
        <v>520</v>
      </c>
      <c r="I40" s="288">
        <f>VLOOKUP(H40,Уч!$C$2:$L$1100,8,FALSE)</f>
        <v>0</v>
      </c>
      <c r="J40" s="251" t="s">
        <v>789</v>
      </c>
      <c r="K40" s="252"/>
      <c r="L40" s="259">
        <f t="shared" si="0"/>
        <v>2</v>
      </c>
      <c r="M40" s="309"/>
      <c r="N40" s="260" t="str">
        <f>VLOOKUP(H40,Уч!$C$2:$L$1100,9,FALSE)</f>
        <v>Кореннов В.А.</v>
      </c>
      <c r="O40" s="254"/>
      <c r="P40" s="51"/>
    </row>
    <row r="41" spans="1:19" ht="15.75" x14ac:dyDescent="0.25">
      <c r="A41" s="362"/>
      <c r="B41" s="93">
        <v>33</v>
      </c>
      <c r="C41" s="246" t="str">
        <f>VLOOKUP(H41,Уч!$C$2:$L$1100,2,FALSE)</f>
        <v>Николаев Антон</v>
      </c>
      <c r="D41" s="247">
        <f>VLOOKUP(H41,Уч!$C$2:$L$1100,3,FALSE)</f>
        <v>34625</v>
      </c>
      <c r="E41" s="248" t="str">
        <f>VLOOKUP(H41,Уч!$C$2:$L$1100,4,FALSE)</f>
        <v>1</v>
      </c>
      <c r="F41" s="249" t="str">
        <f>VLOOKUP(H41,Уч!$C$2:$L$1100,5,FALSE)</f>
        <v>Москва</v>
      </c>
      <c r="G41" s="250" t="str">
        <f>VLOOKUP(H41,Уч!$C$2:$L$1100,6,FALSE)</f>
        <v>ДЮСШ 82</v>
      </c>
      <c r="H41" s="140">
        <v>297</v>
      </c>
      <c r="I41" s="288">
        <f>VLOOKUP(H41,Уч!$C$2:$L$1100,8,FALSE)</f>
        <v>0</v>
      </c>
      <c r="J41" s="251" t="s">
        <v>811</v>
      </c>
      <c r="K41" s="252"/>
      <c r="L41" s="259">
        <f t="shared" ref="L41:L63" si="1">LOOKUP(J41,$R$1:$R$11,$Q$1:$Q$11)</f>
        <v>2</v>
      </c>
      <c r="M41" s="309"/>
      <c r="N41" s="260" t="str">
        <f>VLOOKUP(H41,Уч!$C$2:$L$1100,9,FALSE)</f>
        <v>Акимов М.В.</v>
      </c>
      <c r="O41" s="254"/>
      <c r="P41" s="51"/>
    </row>
    <row r="42" spans="1:19" ht="15.75" x14ac:dyDescent="0.25">
      <c r="A42" s="362"/>
      <c r="B42" s="93">
        <v>34</v>
      </c>
      <c r="C42" s="246" t="str">
        <f>VLOOKUP(H42,Уч!$C$2:$L$1100,2,FALSE)</f>
        <v xml:space="preserve">Васильев Виталий </v>
      </c>
      <c r="D42" s="247">
        <f>VLOOKUP(H42,Уч!$C$2:$L$1100,3,FALSE)</f>
        <v>34312</v>
      </c>
      <c r="E42" s="248" t="str">
        <f>VLOOKUP(H42,Уч!$C$2:$L$1100,4,FALSE)</f>
        <v>1</v>
      </c>
      <c r="F42" s="249" t="str">
        <f>VLOOKUP(H42,Уч!$C$2:$L$1100,5,FALSE)</f>
        <v>Москва</v>
      </c>
      <c r="G42" s="250" t="str">
        <f>VLOOKUP(H42,Уч!$C$2:$L$1100,6,FALSE)</f>
        <v>ДЮСШ равн.возм.</v>
      </c>
      <c r="H42" s="140">
        <v>129</v>
      </c>
      <c r="I42" s="288">
        <f>VLOOKUP(H42,Уч!$C$2:$L$1100,8,FALSE)</f>
        <v>0</v>
      </c>
      <c r="J42" s="251" t="s">
        <v>799</v>
      </c>
      <c r="K42" s="252"/>
      <c r="L42" s="259">
        <f t="shared" si="1"/>
        <v>2</v>
      </c>
      <c r="M42" s="309"/>
      <c r="N42" s="260" t="str">
        <f>VLOOKUP(H42,Уч!$C$2:$L$1100,9,FALSE)</f>
        <v>Крошкин Б.Ю</v>
      </c>
      <c r="O42" s="254"/>
      <c r="P42" s="51"/>
    </row>
    <row r="43" spans="1:19" ht="15.75" x14ac:dyDescent="0.25">
      <c r="A43" s="362"/>
      <c r="B43" s="93">
        <v>35</v>
      </c>
      <c r="C43" s="246" t="str">
        <f>VLOOKUP(H43,Уч!$C$2:$L$1100,2,FALSE)</f>
        <v>Твердохлеб Николай</v>
      </c>
      <c r="D43" s="247">
        <f>VLOOKUP(H43,Уч!$C$2:$L$1100,3,FALSE)</f>
        <v>35872</v>
      </c>
      <c r="E43" s="248" t="str">
        <f>VLOOKUP(H43,Уч!$C$2:$L$1100,4,FALSE)</f>
        <v>1</v>
      </c>
      <c r="F43" s="249" t="str">
        <f>VLOOKUP(H43,Уч!$C$2:$L$1100,5,FALSE)</f>
        <v>Москва</v>
      </c>
      <c r="G43" s="250" t="str">
        <f>VLOOKUP(H43,Уч!$C$2:$L$1100,6,FALSE)</f>
        <v>СДЮШОР ЦСКА</v>
      </c>
      <c r="H43" s="140">
        <v>519</v>
      </c>
      <c r="I43" s="288">
        <f>VLOOKUP(H43,Уч!$C$2:$L$1100,8,FALSE)</f>
        <v>0</v>
      </c>
      <c r="J43" s="251" t="s">
        <v>790</v>
      </c>
      <c r="K43" s="252"/>
      <c r="L43" s="259">
        <f t="shared" si="1"/>
        <v>2</v>
      </c>
      <c r="M43" s="309"/>
      <c r="N43" s="260" t="str">
        <f>VLOOKUP(H43,Уч!$C$2:$L$1100,9,FALSE)</f>
        <v>Аверин В.А.</v>
      </c>
      <c r="O43" s="253"/>
      <c r="P43" s="129"/>
    </row>
    <row r="44" spans="1:19" s="46" customFormat="1" ht="15.75" x14ac:dyDescent="0.25">
      <c r="A44" s="362"/>
      <c r="B44" s="93">
        <v>36</v>
      </c>
      <c r="C44" s="246" t="str">
        <f>VLOOKUP(H44,Уч!$C$2:$L$1100,2,FALSE)</f>
        <v>Зарубин Кирилл</v>
      </c>
      <c r="D44" s="247">
        <f>VLOOKUP(H44,Уч!$C$2:$L$1100,3,FALSE)</f>
        <v>34851</v>
      </c>
      <c r="E44" s="248" t="str">
        <f>VLOOKUP(H44,Уч!$C$2:$L$1100,4,FALSE)</f>
        <v>1</v>
      </c>
      <c r="F44" s="249" t="str">
        <f>VLOOKUP(H44,Уч!$C$2:$L$1100,5,FALSE)</f>
        <v>Москва</v>
      </c>
      <c r="G44" s="250" t="str">
        <f>VLOOKUP(H44,Уч!$C$2:$L$1100,6,FALSE)</f>
        <v>СДЮСШОР-44</v>
      </c>
      <c r="H44" s="140">
        <v>289</v>
      </c>
      <c r="I44" s="288">
        <f>VLOOKUP(H44,Уч!$C$2:$L$1100,8,FALSE)</f>
        <v>0</v>
      </c>
      <c r="J44" s="251" t="s">
        <v>798</v>
      </c>
      <c r="K44" s="252"/>
      <c r="L44" s="259">
        <f t="shared" si="1"/>
        <v>2</v>
      </c>
      <c r="M44" s="309"/>
      <c r="N44" s="260" t="str">
        <f>VLOOKUP(H44,Уч!$C$2:$L$1100,9,FALSE)</f>
        <v>Калашникова О.Ю.</v>
      </c>
      <c r="O44" s="254"/>
      <c r="P44" s="51"/>
      <c r="Q44" s="15"/>
      <c r="R44" s="15"/>
      <c r="S44" s="15"/>
    </row>
    <row r="45" spans="1:19" s="46" customFormat="1" ht="15.75" x14ac:dyDescent="0.25">
      <c r="A45" s="361"/>
      <c r="B45" s="93">
        <v>37</v>
      </c>
      <c r="C45" s="246" t="str">
        <f>VLOOKUP(H45,Уч!$C$2:$L$1100,2,FALSE)</f>
        <v>Перевощиков Андрей</v>
      </c>
      <c r="D45" s="247">
        <f>VLOOKUP(H45,Уч!$C$2:$L$1100,3,FALSE)</f>
        <v>34471</v>
      </c>
      <c r="E45" s="248" t="str">
        <f>VLOOKUP(H45,Уч!$C$2:$L$1100,4,FALSE)</f>
        <v>1</v>
      </c>
      <c r="F45" s="249" t="str">
        <f>VLOOKUP(H45,Уч!$C$2:$L$1100,5,FALSE)</f>
        <v>Москва</v>
      </c>
      <c r="G45" s="250" t="str">
        <f>VLOOKUP(H45,Уч!$C$2:$L$1100,6,FALSE)</f>
        <v>МГУ</v>
      </c>
      <c r="H45" s="192">
        <v>299</v>
      </c>
      <c r="I45" s="288">
        <f>VLOOKUP(H45,Уч!$C$2:$L$1100,8,FALSE)</f>
        <v>0</v>
      </c>
      <c r="J45" s="251" t="s">
        <v>796</v>
      </c>
      <c r="K45" s="252"/>
      <c r="L45" s="259">
        <f t="shared" si="1"/>
        <v>2</v>
      </c>
      <c r="M45" s="309"/>
      <c r="N45" s="260" t="str">
        <f>VLOOKUP(H45,Уч!$C$2:$L$1100,9,FALSE)</f>
        <v>Милюкова Н.В.</v>
      </c>
      <c r="O45" s="253"/>
      <c r="P45" s="129"/>
    </row>
    <row r="46" spans="1:19" s="46" customFormat="1" ht="15.75" x14ac:dyDescent="0.25">
      <c r="A46" s="361"/>
      <c r="B46" s="93">
        <v>38</v>
      </c>
      <c r="C46" s="246" t="str">
        <f>VLOOKUP(H46,Уч!$C$2:$L$1100,2,FALSE)</f>
        <v>Николаев Николай</v>
      </c>
      <c r="D46" s="247">
        <f>VLOOKUP(H46,Уч!$C$2:$L$1100,3,FALSE)</f>
        <v>35449</v>
      </c>
      <c r="E46" s="248" t="str">
        <f>VLOOKUP(H46,Уч!$C$2:$L$1100,4,FALSE)</f>
        <v>1</v>
      </c>
      <c r="F46" s="249" t="str">
        <f>VLOOKUP(H46,Уч!$C$2:$L$1100,5,FALSE)</f>
        <v>Москва</v>
      </c>
      <c r="G46" s="250" t="str">
        <f>VLOOKUP(H46,Уч!$C$2:$L$1100,6,FALSE)</f>
        <v>СДЮСШОР 24</v>
      </c>
      <c r="H46" s="140">
        <v>298</v>
      </c>
      <c r="I46" s="288">
        <f>VLOOKUP(H46,Уч!$C$2:$L$1100,8,FALSE)</f>
        <v>0</v>
      </c>
      <c r="J46" s="251" t="s">
        <v>803</v>
      </c>
      <c r="K46" s="252"/>
      <c r="L46" s="259">
        <f t="shared" si="1"/>
        <v>2</v>
      </c>
      <c r="M46" s="309"/>
      <c r="N46" s="260" t="str">
        <f>VLOOKUP(H46,Уч!$C$2:$L$1100,9,FALSE)</f>
        <v>Кореннов В.А.</v>
      </c>
      <c r="O46" s="254"/>
      <c r="P46" s="51"/>
    </row>
    <row r="47" spans="1:19" ht="15.75" x14ac:dyDescent="0.25">
      <c r="A47" s="362"/>
      <c r="B47" s="93"/>
      <c r="C47" s="246" t="str">
        <f>VLOOKUP(H47,Уч!$C$2:$L$1100,2,FALSE)</f>
        <v>Лытнев Валерий</v>
      </c>
      <c r="D47" s="247">
        <f>VLOOKUP(H47,Уч!$C$2:$L$1100,3,FALSE)</f>
        <v>34356</v>
      </c>
      <c r="E47" s="248" t="str">
        <f>VLOOKUP(H47,Уч!$C$2:$L$1100,4,FALSE)</f>
        <v>1</v>
      </c>
      <c r="F47" s="249" t="str">
        <f>VLOOKUP(H47,Уч!$C$2:$L$1100,5,FALSE)</f>
        <v>Москва</v>
      </c>
      <c r="G47" s="250" t="str">
        <f>VLOOKUP(H47,Уч!$C$2:$L$1100,6,FALSE)</f>
        <v>Ю.М.-Знаменские</v>
      </c>
      <c r="H47" s="140">
        <v>164</v>
      </c>
      <c r="I47" s="288">
        <f>VLOOKUP(H47,Уч!$C$2:$L$1100,8,FALSE)</f>
        <v>0</v>
      </c>
      <c r="J47" s="251" t="s">
        <v>684</v>
      </c>
      <c r="K47" s="252"/>
      <c r="L47" s="316">
        <f t="shared" si="1"/>
        <v>3</v>
      </c>
      <c r="M47" s="309"/>
      <c r="N47" s="260" t="str">
        <f>VLOOKUP(H47,Уч!$C$2:$L$1100,9,FALSE)</f>
        <v>Подъяловская ИБ., Чубенко П.В.</v>
      </c>
      <c r="O47" s="254"/>
      <c r="P47" s="51"/>
    </row>
    <row r="48" spans="1:19" s="46" customFormat="1" ht="15.75" x14ac:dyDescent="0.25">
      <c r="A48" s="361"/>
      <c r="B48" s="93"/>
      <c r="C48" s="246" t="str">
        <f>VLOOKUP(H48,Уч!$C$2:$L$1100,2,FALSE)</f>
        <v>Демченко Роман</v>
      </c>
      <c r="D48" s="247">
        <f>VLOOKUP(H48,Уч!$C$2:$L$1100,3,FALSE)</f>
        <v>34060</v>
      </c>
      <c r="E48" s="248" t="str">
        <f>VLOOKUP(H48,Уч!$C$2:$L$1100,4,FALSE)</f>
        <v>1</v>
      </c>
      <c r="F48" s="249" t="str">
        <f>VLOOKUP(H48,Уч!$C$2:$L$1100,5,FALSE)</f>
        <v>Москва</v>
      </c>
      <c r="G48" s="250" t="str">
        <f>VLOOKUP(H48,Уч!$C$2:$L$1100,6,FALSE)</f>
        <v>Ю.М.-Знаменские</v>
      </c>
      <c r="H48" s="140">
        <v>138</v>
      </c>
      <c r="I48" s="288">
        <f>VLOOKUP(H48,Уч!$C$2:$L$1100,8,FALSE)</f>
        <v>0</v>
      </c>
      <c r="J48" s="251" t="s">
        <v>835</v>
      </c>
      <c r="K48" s="252"/>
      <c r="L48" s="316">
        <f t="shared" si="1"/>
        <v>3</v>
      </c>
      <c r="M48" s="309"/>
      <c r="N48" s="260" t="str">
        <f>VLOOKUP(H48,Уч!$C$2:$L$1100,9,FALSE)</f>
        <v>Подъяловская ИБ., Чубенко П.В.</v>
      </c>
      <c r="O48" s="254"/>
      <c r="P48" s="51"/>
    </row>
    <row r="49" spans="1:19" ht="15.75" x14ac:dyDescent="0.25">
      <c r="A49" s="362"/>
      <c r="B49" s="93"/>
      <c r="C49" s="246" t="str">
        <f>VLOOKUP(H49,Уч!$C$2:$L$1100,2,FALSE)</f>
        <v>Новиков Алексей</v>
      </c>
      <c r="D49" s="247">
        <f>VLOOKUP(H49,Уч!$C$2:$L$1100,3,FALSE)</f>
        <v>34031</v>
      </c>
      <c r="E49" s="248" t="str">
        <f>VLOOKUP(H49,Уч!$C$2:$L$1100,4,FALSE)</f>
        <v>кмс</v>
      </c>
      <c r="F49" s="249" t="str">
        <f>VLOOKUP(H49,Уч!$C$2:$L$1100,5,FALSE)</f>
        <v>Москва</v>
      </c>
      <c r="G49" s="250" t="str">
        <f>VLOOKUP(H49,Уч!$C$2:$L$1100,6,FALSE)</f>
        <v>СДЮШОР ЦСКА</v>
      </c>
      <c r="H49" s="140">
        <v>21</v>
      </c>
      <c r="I49" s="288">
        <f>VLOOKUP(H49,Уч!$C$2:$L$1100,8,FALSE)</f>
        <v>0</v>
      </c>
      <c r="J49" s="251" t="s">
        <v>775</v>
      </c>
      <c r="K49" s="252"/>
      <c r="L49" s="316">
        <f t="shared" si="1"/>
        <v>3</v>
      </c>
      <c r="M49" s="309"/>
      <c r="N49" s="260" t="str">
        <f>VLOOKUP(H49,Уч!$C$2:$L$1100,9,FALSE)</f>
        <v>Лиман В.П.,Логинова Н.С.</v>
      </c>
      <c r="O49" s="254"/>
      <c r="P49" s="51"/>
    </row>
    <row r="50" spans="1:19" ht="15.75" x14ac:dyDescent="0.25">
      <c r="A50" s="361"/>
      <c r="B50" s="93"/>
      <c r="C50" s="246" t="str">
        <f>VLOOKUP(H50,Уч!$C$2:$L$1100,2,FALSE)</f>
        <v xml:space="preserve">Куликов Лев </v>
      </c>
      <c r="D50" s="247">
        <f>VLOOKUP(H50,Уч!$C$2:$L$1100,3,FALSE)</f>
        <v>33010</v>
      </c>
      <c r="E50" s="248" t="str">
        <f>VLOOKUP(H50,Уч!$C$2:$L$1100,4,FALSE)</f>
        <v>1</v>
      </c>
      <c r="F50" s="249" t="str">
        <f>VLOOKUP(H50,Уч!$C$2:$L$1100,5,FALSE)</f>
        <v>Москва</v>
      </c>
      <c r="G50" s="250" t="str">
        <f>VLOOKUP(H50,Уч!$C$2:$L$1100,6,FALSE)</f>
        <v>ДЮСШ равн.возм.</v>
      </c>
      <c r="H50" s="140">
        <v>157</v>
      </c>
      <c r="I50" s="288">
        <f>VLOOKUP(H50,Уч!$C$2:$L$1100,8,FALSE)</f>
        <v>0</v>
      </c>
      <c r="J50" s="251" t="s">
        <v>775</v>
      </c>
      <c r="K50" s="252"/>
      <c r="L50" s="316">
        <f t="shared" si="1"/>
        <v>3</v>
      </c>
      <c r="M50" s="309"/>
      <c r="N50" s="260" t="str">
        <f>VLOOKUP(H50,Уч!$C$2:$L$1100,9,FALSE)</f>
        <v>Крошкин Б.Ю</v>
      </c>
      <c r="O50" s="254"/>
      <c r="P50" s="51"/>
      <c r="Q50" s="46"/>
      <c r="R50" s="46"/>
      <c r="S50" s="46"/>
    </row>
    <row r="51" spans="1:19" ht="15.75" x14ac:dyDescent="0.25">
      <c r="A51" s="361"/>
      <c r="B51" s="93"/>
      <c r="C51" s="246" t="str">
        <f>VLOOKUP(H51,Уч!$C$2:$L$1100,2,FALSE)</f>
        <v>Волков Александр</v>
      </c>
      <c r="D51" s="247" t="str">
        <f>VLOOKUP(H51,Уч!$C$2:$L$1100,3,FALSE)</f>
        <v>27.03.1991</v>
      </c>
      <c r="E51" s="248" t="str">
        <f>VLOOKUP(H51,Уч!$C$2:$L$1100,4,FALSE)</f>
        <v>кмс</v>
      </c>
      <c r="F51" s="249" t="str">
        <f>VLOOKUP(H51,Уч!$C$2:$L$1100,5,FALSE)</f>
        <v>Москва</v>
      </c>
      <c r="G51" s="250" t="str">
        <f>VLOOKUP(H51,Уч!$C$2:$L$1100,6,FALSE)</f>
        <v>ЦСП по л/а</v>
      </c>
      <c r="H51" s="140">
        <v>7</v>
      </c>
      <c r="I51" s="288">
        <f>VLOOKUP(H51,Уч!$C$2:$L$1100,8,FALSE)</f>
        <v>0</v>
      </c>
      <c r="J51" s="251" t="s">
        <v>775</v>
      </c>
      <c r="K51" s="252"/>
      <c r="L51" s="316">
        <f t="shared" si="1"/>
        <v>3</v>
      </c>
      <c r="M51" s="309"/>
      <c r="N51" s="260" t="str">
        <f>VLOOKUP(H51,Уч!$C$2:$L$1100,9,FALSE)</f>
        <v>Куканов Ю.С.</v>
      </c>
      <c r="O51" s="254"/>
      <c r="P51" s="51"/>
      <c r="Q51" s="46"/>
      <c r="R51" s="46"/>
      <c r="S51" s="46"/>
    </row>
    <row r="52" spans="1:19" ht="15.75" x14ac:dyDescent="0.25">
      <c r="A52" s="361"/>
      <c r="B52" s="93"/>
      <c r="C52" s="246" t="str">
        <f>VLOOKUP(H52,Уч!$C$2:$L$1100,2,FALSE)</f>
        <v>Бутранов Алексей</v>
      </c>
      <c r="D52" s="247">
        <f>VLOOKUP(H52,Уч!$C$2:$L$1100,3,FALSE)</f>
        <v>33468</v>
      </c>
      <c r="E52" s="248" t="str">
        <f>VLOOKUP(H52,Уч!$C$2:$L$1100,4,FALSE)</f>
        <v>кмс</v>
      </c>
      <c r="F52" s="249" t="str">
        <f>VLOOKUP(H52,Уч!$C$2:$L$1100,5,FALSE)</f>
        <v>Москва</v>
      </c>
      <c r="G52" s="250" t="str">
        <f>VLOOKUP(H52,Уч!$C$2:$L$1100,6,FALSE)</f>
        <v>ЦСП по л/а</v>
      </c>
      <c r="H52" s="140">
        <v>5</v>
      </c>
      <c r="I52" s="288">
        <f>VLOOKUP(H52,Уч!$C$2:$L$1100,8,FALSE)</f>
        <v>0</v>
      </c>
      <c r="J52" s="251" t="s">
        <v>775</v>
      </c>
      <c r="K52" s="252"/>
      <c r="L52" s="316">
        <f t="shared" si="1"/>
        <v>3</v>
      </c>
      <c r="M52" s="309"/>
      <c r="N52" s="260" t="str">
        <f>VLOOKUP(H52,Уч!$C$2:$L$1100,9,FALSE)</f>
        <v>Евсюков Е.А., Болотов А.С., Осипов С.А.</v>
      </c>
      <c r="O52" s="254"/>
      <c r="P52" s="51"/>
      <c r="Q52" s="46"/>
      <c r="R52" s="46"/>
      <c r="S52" s="46"/>
    </row>
    <row r="53" spans="1:19" s="46" customFormat="1" ht="15.75" x14ac:dyDescent="0.25">
      <c r="A53" s="362">
        <f ca="1">RAND()</f>
        <v>0.2004468385314373</v>
      </c>
      <c r="B53" s="93" t="s">
        <v>673</v>
      </c>
      <c r="C53" s="246" t="str">
        <f>VLOOKUP(H53,Уч!$C$2:$L$1100,2,FALSE)</f>
        <v>Абрамов Александр</v>
      </c>
      <c r="D53" s="247">
        <f>VLOOKUP(H53,Уч!$C$2:$L$1100,3,FALSE)</f>
        <v>32921</v>
      </c>
      <c r="E53" s="248" t="str">
        <f>VLOOKUP(H53,Уч!$C$2:$L$1100,4,FALSE)</f>
        <v>мс</v>
      </c>
      <c r="F53" s="249" t="str">
        <f>VLOOKUP(H53,Уч!$C$2:$L$1100,5,FALSE)</f>
        <v>Нижегородская</v>
      </c>
      <c r="G53" s="250" t="str">
        <f>VLOOKUP(H53,Уч!$C$2:$L$1100,6,FALSE)</f>
        <v>МПСОЦ Металлург</v>
      </c>
      <c r="H53" s="140">
        <v>287</v>
      </c>
      <c r="I53" s="250" t="str">
        <f>VLOOKUP(H53,Уч!$C$2:$L$1100,8,FALSE)</f>
        <v>в/к</v>
      </c>
      <c r="J53" s="251" t="s">
        <v>834</v>
      </c>
      <c r="K53" s="252"/>
      <c r="L53" s="259" t="str">
        <f t="shared" si="1"/>
        <v>кмс</v>
      </c>
      <c r="M53" s="309"/>
      <c r="N53" s="260" t="str">
        <f>VLOOKUP(H53,Уч!$C$2:$L$1100,9,FALSE)</f>
        <v>Абрамовы А.В., М.С.</v>
      </c>
      <c r="O53" s="254"/>
      <c r="P53" s="51"/>
      <c r="Q53" s="39" t="s">
        <v>67</v>
      </c>
      <c r="R53" s="39">
        <v>9.5500000000000007</v>
      </c>
      <c r="S53" s="39" t="s">
        <v>35</v>
      </c>
    </row>
    <row r="54" spans="1:19" s="46" customFormat="1" ht="15.75" x14ac:dyDescent="0.25">
      <c r="A54" s="362">
        <f ca="1">RAND()</f>
        <v>0.27321440841522249</v>
      </c>
      <c r="B54" s="93" t="s">
        <v>673</v>
      </c>
      <c r="C54" s="246" t="str">
        <f>VLOOKUP(H54,Уч!$C$2:$L$1100,2,FALSE)</f>
        <v>Аникин Антон</v>
      </c>
      <c r="D54" s="247">
        <f>VLOOKUP(H54,Уч!$C$2:$L$1100,3,FALSE)</f>
        <v>31065</v>
      </c>
      <c r="E54" s="248" t="str">
        <f>VLOOKUP(H54,Уч!$C$2:$L$1100,4,FALSE)</f>
        <v>кмс</v>
      </c>
      <c r="F54" s="249" t="str">
        <f>VLOOKUP(H54,Уч!$C$2:$L$1100,5,FALSE)</f>
        <v>Красноярский</v>
      </c>
      <c r="G54" s="288">
        <f>VLOOKUP(H54,Уч!$C$2:$L$1100,6,FALSE)</f>
        <v>0</v>
      </c>
      <c r="H54" s="140">
        <v>2</v>
      </c>
      <c r="I54" s="250" t="str">
        <f>VLOOKUP(H54,Уч!$C$2:$L$1100,8,FALSE)</f>
        <v>в/к</v>
      </c>
      <c r="J54" s="251" t="s">
        <v>833</v>
      </c>
      <c r="K54" s="252"/>
      <c r="L54" s="259" t="str">
        <f t="shared" si="1"/>
        <v>кмс</v>
      </c>
      <c r="M54" s="309"/>
      <c r="N54" s="260" t="str">
        <f>VLOOKUP(H54,Уч!$C$2:$L$1100,9,FALSE)</f>
        <v>Кара Ю.Н., Епишин С.Д.</v>
      </c>
      <c r="O54" s="254"/>
      <c r="P54" s="51"/>
      <c r="Q54" s="39"/>
      <c r="R54" s="39">
        <v>56</v>
      </c>
      <c r="S54" s="39" t="s">
        <v>67</v>
      </c>
    </row>
    <row r="55" spans="1:19" s="46" customFormat="1" ht="15.75" x14ac:dyDescent="0.25">
      <c r="A55" s="362">
        <f ca="1">RAND()</f>
        <v>0.64817940334527557</v>
      </c>
      <c r="B55" s="93" t="s">
        <v>673</v>
      </c>
      <c r="C55" s="246" t="s">
        <v>753</v>
      </c>
      <c r="D55" s="247">
        <v>32486</v>
      </c>
      <c r="E55" s="248" t="s">
        <v>52</v>
      </c>
      <c r="F55" s="249" t="s">
        <v>754</v>
      </c>
      <c r="G55" s="250" t="s">
        <v>173</v>
      </c>
      <c r="H55" s="140">
        <v>596</v>
      </c>
      <c r="I55" s="250" t="s">
        <v>673</v>
      </c>
      <c r="J55" s="251" t="s">
        <v>832</v>
      </c>
      <c r="K55" s="252"/>
      <c r="L55" s="259" t="str">
        <f t="shared" si="1"/>
        <v>кмс</v>
      </c>
      <c r="M55" s="309"/>
      <c r="N55" s="260"/>
      <c r="O55" s="254"/>
      <c r="P55" s="51"/>
      <c r="Q55" s="15"/>
      <c r="R55" s="15"/>
      <c r="S55" s="15"/>
    </row>
    <row r="56" spans="1:19" ht="15.75" x14ac:dyDescent="0.25">
      <c r="A56" s="362"/>
      <c r="B56" s="93" t="s">
        <v>673</v>
      </c>
      <c r="C56" s="246" t="str">
        <f>VLOOKUP(H56,Уч!$C$2:$L$1100,2,FALSE)</f>
        <v>Козачек Артем</v>
      </c>
      <c r="D56" s="247">
        <f>VLOOKUP(H56,Уч!$C$2:$L$1100,3,FALSE)</f>
        <v>34464</v>
      </c>
      <c r="E56" s="248" t="str">
        <f>VLOOKUP(H56,Уч!$C$2:$L$1100,4,FALSE)</f>
        <v>кмс</v>
      </c>
      <c r="F56" s="249" t="str">
        <f>VLOOKUP(H56,Уч!$C$2:$L$1100,5,FALSE)</f>
        <v>Московская</v>
      </c>
      <c r="G56" s="250" t="str">
        <f>VLOOKUP(H56,Уч!$C$2:$L$1100,6,FALSE)</f>
        <v>ЦЛАМО</v>
      </c>
      <c r="H56" s="140">
        <v>202</v>
      </c>
      <c r="I56" s="250" t="str">
        <f>VLOOKUP(H56,Уч!$C$2:$L$1100,8,FALSE)</f>
        <v>в/к</v>
      </c>
      <c r="J56" s="251" t="s">
        <v>829</v>
      </c>
      <c r="K56" s="252"/>
      <c r="L56" s="259" t="str">
        <f t="shared" si="1"/>
        <v>кмс</v>
      </c>
      <c r="M56" s="309"/>
      <c r="N56" s="260" t="str">
        <f>VLOOKUP(H56,Уч!$C$2:$L$1100,9,FALSE)</f>
        <v>Борзаковский Ю.М.</v>
      </c>
      <c r="O56" s="254"/>
      <c r="P56" s="51"/>
    </row>
    <row r="57" spans="1:19" s="46" customFormat="1" ht="15.75" x14ac:dyDescent="0.25">
      <c r="A57" s="362"/>
      <c r="B57" s="93" t="s">
        <v>673</v>
      </c>
      <c r="C57" s="246" t="str">
        <f>VLOOKUP(H57,Уч!$C$2:$L$1100,2,FALSE)</f>
        <v>Кузин Андрей</v>
      </c>
      <c r="D57" s="247">
        <f>VLOOKUP(H57,Уч!$C$2:$L$1100,3,FALSE)</f>
        <v>32275</v>
      </c>
      <c r="E57" s="248" t="str">
        <f>VLOOKUP(H57,Уч!$C$2:$L$1100,4,FALSE)</f>
        <v>кмс</v>
      </c>
      <c r="F57" s="249" t="str">
        <f>VLOOKUP(H57,Уч!$C$2:$L$1100,5,FALSE)</f>
        <v>Калуга</v>
      </c>
      <c r="G57" s="250" t="str">
        <f>VLOOKUP(H57,Уч!$C$2:$L$1100,6,FALSE)</f>
        <v>Юность</v>
      </c>
      <c r="H57" s="140">
        <v>293</v>
      </c>
      <c r="I57" s="250" t="str">
        <f>VLOOKUP(H57,Уч!$C$2:$L$1100,8,FALSE)</f>
        <v>в/к</v>
      </c>
      <c r="J57" s="251" t="s">
        <v>831</v>
      </c>
      <c r="K57" s="252"/>
      <c r="L57" s="259" t="str">
        <f t="shared" si="1"/>
        <v>кмс</v>
      </c>
      <c r="M57" s="309"/>
      <c r="N57" s="260" t="str">
        <f>VLOOKUP(H57,Уч!$C$2:$L$1100,9,FALSE)</f>
        <v>Зайцевы З.Х.и А.В.</v>
      </c>
      <c r="O57" s="254"/>
      <c r="P57" s="51"/>
      <c r="Q57" s="15"/>
      <c r="R57" s="15"/>
      <c r="S57" s="15"/>
    </row>
    <row r="58" spans="1:19" s="46" customFormat="1" ht="15.75" x14ac:dyDescent="0.25">
      <c r="A58" s="362"/>
      <c r="B58" s="93" t="s">
        <v>673</v>
      </c>
      <c r="C58" s="246" t="str">
        <f>VLOOKUP(H58,Уч!$C$2:$L$1100,2,FALSE)</f>
        <v>Муратов Сергей</v>
      </c>
      <c r="D58" s="247">
        <f>VLOOKUP(H58,Уч!$C$2:$L$1100,3,FALSE)</f>
        <v>32664</v>
      </c>
      <c r="E58" s="248" t="str">
        <f>VLOOKUP(H58,Уч!$C$2:$L$1100,4,FALSE)</f>
        <v>кмс</v>
      </c>
      <c r="F58" s="249" t="str">
        <f>VLOOKUP(H58,Уч!$C$2:$L$1100,5,FALSE)</f>
        <v>Калуга</v>
      </c>
      <c r="G58" s="250" t="str">
        <f>VLOOKUP(H58,Уч!$C$2:$L$1100,6,FALSE)</f>
        <v>Юность</v>
      </c>
      <c r="H58" s="140">
        <v>295</v>
      </c>
      <c r="I58" s="250" t="str">
        <f>VLOOKUP(H58,Уч!$C$2:$L$1100,8,FALSE)</f>
        <v>в/к</v>
      </c>
      <c r="J58" s="251" t="s">
        <v>830</v>
      </c>
      <c r="K58" s="252"/>
      <c r="L58" s="259" t="str">
        <f t="shared" si="1"/>
        <v>кмс</v>
      </c>
      <c r="M58" s="309"/>
      <c r="N58" s="260" t="str">
        <f>VLOOKUP(H58,Уч!$C$2:$L$1100,9,FALSE)</f>
        <v>Зайцевы З.Х.и А.В.,Богатырева Т.М.</v>
      </c>
      <c r="O58" s="254"/>
      <c r="P58" s="51"/>
      <c r="Q58" s="15"/>
      <c r="R58" s="15"/>
      <c r="S58" s="15"/>
    </row>
    <row r="59" spans="1:19" s="46" customFormat="1" ht="15.75" x14ac:dyDescent="0.25">
      <c r="A59" s="362"/>
      <c r="B59" s="93" t="s">
        <v>673</v>
      </c>
      <c r="C59" s="246" t="str">
        <f>VLOOKUP(H59,Уч!$C$2:$L$1100,2,FALSE)</f>
        <v xml:space="preserve">Пряничников Семен </v>
      </c>
      <c r="D59" s="247" t="str">
        <f>VLOOKUP(H59,Уч!$C$2:$L$1100,3,FALSE)</f>
        <v>13.10.90</v>
      </c>
      <c r="E59" s="248" t="str">
        <f>VLOOKUP(H59,Уч!$C$2:$L$1100,4,FALSE)</f>
        <v>кмс</v>
      </c>
      <c r="F59" s="249" t="str">
        <f>VLOOKUP(H59,Уч!$C$2:$L$1100,5,FALSE)</f>
        <v>Московская</v>
      </c>
      <c r="G59" s="250" t="str">
        <f>VLOOKUP(H59,Уч!$C$2:$L$1100,6,FALSE)</f>
        <v>СДЮШОР Мос.обл</v>
      </c>
      <c r="H59" s="140">
        <v>26</v>
      </c>
      <c r="I59" s="250" t="str">
        <f>VLOOKUP(H59,Уч!$C$2:$L$1100,8,FALSE)</f>
        <v>в/к</v>
      </c>
      <c r="J59" s="251" t="s">
        <v>827</v>
      </c>
      <c r="K59" s="252"/>
      <c r="L59" s="259" t="str">
        <f t="shared" si="1"/>
        <v>кмс</v>
      </c>
      <c r="M59" s="309"/>
      <c r="N59" s="260" t="str">
        <f>VLOOKUP(H59,Уч!$C$2:$L$1100,9,FALSE)</f>
        <v>Сафронов О.А.</v>
      </c>
      <c r="O59" s="254"/>
      <c r="P59" s="51"/>
      <c r="Q59" s="15"/>
      <c r="R59" s="15"/>
      <c r="S59" s="15"/>
    </row>
    <row r="60" spans="1:19" s="46" customFormat="1" ht="15.75" x14ac:dyDescent="0.25">
      <c r="A60" s="361"/>
      <c r="B60" s="93" t="s">
        <v>673</v>
      </c>
      <c r="C60" s="246" t="str">
        <f>VLOOKUP(H60,Уч!$C$2:$L$1100,2,FALSE)</f>
        <v>Васильев Михаил</v>
      </c>
      <c r="D60" s="247">
        <f>VLOOKUP(H60,Уч!$C$2:$L$1100,3,FALSE)</f>
        <v>34374</v>
      </c>
      <c r="E60" s="248" t="str">
        <f>VLOOKUP(H60,Уч!$C$2:$L$1100,4,FALSE)</f>
        <v>кмс</v>
      </c>
      <c r="F60" s="249" t="str">
        <f>VLOOKUP(H60,Уч!$C$2:$L$1100,5,FALSE)</f>
        <v>Чувашская</v>
      </c>
      <c r="G60" s="250" t="str">
        <f>VLOOKUP(H60,Уч!$C$2:$L$1100,6,FALSE)</f>
        <v>СДЮШОР-3</v>
      </c>
      <c r="H60" s="140">
        <v>130</v>
      </c>
      <c r="I60" s="250" t="str">
        <f>VLOOKUP(H60,Уч!$C$2:$L$1100,8,FALSE)</f>
        <v>в/к</v>
      </c>
      <c r="J60" s="251" t="s">
        <v>828</v>
      </c>
      <c r="K60" s="252"/>
      <c r="L60" s="259" t="str">
        <f t="shared" si="1"/>
        <v>кмс</v>
      </c>
      <c r="M60" s="309"/>
      <c r="N60" s="260" t="str">
        <f>VLOOKUP(H60,Уч!$C$2:$L$1100,9,FALSE)</f>
        <v>Другов Р.С., Казаков Н.П.</v>
      </c>
      <c r="O60" s="254"/>
      <c r="P60" s="51"/>
    </row>
    <row r="61" spans="1:19" s="46" customFormat="1" ht="15.75" x14ac:dyDescent="0.25">
      <c r="A61" s="361"/>
      <c r="B61" s="93" t="s">
        <v>673</v>
      </c>
      <c r="C61" s="246" t="str">
        <f>VLOOKUP(H61,Уч!$C$2:$L$1100,2,FALSE)</f>
        <v>Сатанов Александр</v>
      </c>
      <c r="D61" s="247">
        <f>VLOOKUP(H61,Уч!$C$2:$L$1100,3,FALSE)</f>
        <v>33599</v>
      </c>
      <c r="E61" s="248" t="str">
        <f>VLOOKUP(H61,Уч!$C$2:$L$1100,4,FALSE)</f>
        <v>кмс</v>
      </c>
      <c r="F61" s="249" t="str">
        <f>VLOOKUP(H61,Уч!$C$2:$L$1100,5,FALSE)</f>
        <v>Саратовская</v>
      </c>
      <c r="G61" s="250" t="str">
        <f>VLOOKUP(H61,Уч!$C$2:$L$1100,6,FALSE)</f>
        <v>СДЮСШОР-6</v>
      </c>
      <c r="H61" s="140">
        <v>516</v>
      </c>
      <c r="I61" s="250" t="str">
        <f>VLOOKUP(H61,Уч!$C$2:$L$1100,8,FALSE)</f>
        <v>в/к</v>
      </c>
      <c r="J61" s="251" t="s">
        <v>775</v>
      </c>
      <c r="K61" s="252"/>
      <c r="L61" s="316">
        <f t="shared" si="1"/>
        <v>3</v>
      </c>
      <c r="M61" s="309"/>
      <c r="N61" s="260" t="str">
        <f>VLOOKUP(H61,Уч!$C$2:$L$1100,9,FALSE)</f>
        <v>Бочкарева М.В.</v>
      </c>
      <c r="O61" s="254"/>
      <c r="P61" s="51"/>
    </row>
    <row r="62" spans="1:19" ht="15.75" x14ac:dyDescent="0.25">
      <c r="A62" s="361"/>
      <c r="B62" s="93" t="s">
        <v>673</v>
      </c>
      <c r="C62" s="246" t="str">
        <f>VLOOKUP(H62,Уч!$C$2:$L$1100,2,FALSE)</f>
        <v>Шармин Евгений</v>
      </c>
      <c r="D62" s="247">
        <f>VLOOKUP(H62,Уч!$C$2:$L$1100,3,FALSE)</f>
        <v>31496</v>
      </c>
      <c r="E62" s="248" t="str">
        <f>VLOOKUP(H62,Уч!$C$2:$L$1100,4,FALSE)</f>
        <v>мсмк</v>
      </c>
      <c r="F62" s="249" t="str">
        <f>VLOOKUP(H62,Уч!$C$2:$L$1100,5,FALSE)</f>
        <v>Московская</v>
      </c>
      <c r="G62" s="250" t="str">
        <f>VLOOKUP(H62,Уч!$C$2:$L$1100,6,FALSE)</f>
        <v>ЦЛАМО</v>
      </c>
      <c r="H62" s="140">
        <v>201</v>
      </c>
      <c r="I62" s="250" t="str">
        <f>VLOOKUP(H62,Уч!$C$2:$L$1100,8,FALSE)</f>
        <v>в/к</v>
      </c>
      <c r="J62" s="251" t="s">
        <v>775</v>
      </c>
      <c r="K62" s="252"/>
      <c r="L62" s="316">
        <f t="shared" si="1"/>
        <v>3</v>
      </c>
      <c r="M62" s="309"/>
      <c r="N62" s="260" t="str">
        <f>VLOOKUP(H62,Уч!$C$2:$L$1100,9,FALSE)</f>
        <v>Борзаковский Ю.М.</v>
      </c>
      <c r="O62" s="254"/>
      <c r="P62" s="51"/>
      <c r="Q62" s="46"/>
      <c r="R62" s="46"/>
      <c r="S62" s="46"/>
    </row>
    <row r="63" spans="1:19" ht="15.75" x14ac:dyDescent="0.25">
      <c r="A63" s="362"/>
      <c r="B63" s="93" t="s">
        <v>673</v>
      </c>
      <c r="C63" s="246" t="str">
        <f>VLOOKUP(H63,Уч!$C$2:$L$1100,2,FALSE)</f>
        <v>Когут Максим</v>
      </c>
      <c r="D63" s="247">
        <f>VLOOKUP(H63,Уч!$C$2:$L$1100,3,FALSE)</f>
        <v>32216</v>
      </c>
      <c r="E63" s="248" t="str">
        <f>VLOOKUP(H63,Уч!$C$2:$L$1100,4,FALSE)</f>
        <v>кмс</v>
      </c>
      <c r="F63" s="249" t="str">
        <f>VLOOKUP(H63,Уч!$C$2:$L$1100,5,FALSE)</f>
        <v>Республика Коми</v>
      </c>
      <c r="G63" s="250" t="str">
        <f>VLOOKUP(H63,Уч!$C$2:$L$1100,6,FALSE)</f>
        <v>ГБОУ ДОД РК КДЮСШ № 1</v>
      </c>
      <c r="H63" s="140">
        <v>153</v>
      </c>
      <c r="I63" s="250" t="str">
        <f>VLOOKUP(H63,Уч!$C$2:$L$1100,8,FALSE)</f>
        <v>в/к</v>
      </c>
      <c r="J63" s="251" t="s">
        <v>775</v>
      </c>
      <c r="K63" s="252"/>
      <c r="L63" s="316">
        <f t="shared" si="1"/>
        <v>3</v>
      </c>
      <c r="M63" s="309"/>
      <c r="N63" s="260" t="str">
        <f>VLOOKUP(H63,Уч!$C$2:$L$1100,9,FALSE)</f>
        <v>Панюкова М.А., Жубрев В.В.</v>
      </c>
      <c r="O63" s="254"/>
      <c r="P63" s="51"/>
    </row>
    <row r="64" spans="1:19" x14ac:dyDescent="0.3">
      <c r="B64" s="42"/>
      <c r="C64" s="41"/>
      <c r="D64" s="383"/>
      <c r="E64" s="41"/>
      <c r="F64" s="41"/>
      <c r="G64" s="41"/>
      <c r="H64" s="41"/>
      <c r="I64" s="41"/>
      <c r="J64" s="41"/>
      <c r="K64" s="41"/>
      <c r="L64" s="41"/>
      <c r="M64" s="41"/>
      <c r="N64" s="41"/>
    </row>
    <row r="65" spans="2:3" ht="15.75" x14ac:dyDescent="0.3">
      <c r="B65" s="17"/>
      <c r="C65" s="46" t="s">
        <v>50</v>
      </c>
    </row>
    <row r="66" spans="2:3" ht="15.75" x14ac:dyDescent="0.3">
      <c r="B66" s="17"/>
      <c r="C66" s="46"/>
    </row>
    <row r="67" spans="2:3" ht="15.75" x14ac:dyDescent="0.3">
      <c r="B67" s="17"/>
      <c r="C67" s="46" t="s">
        <v>34</v>
      </c>
    </row>
    <row r="68" spans="2:3" x14ac:dyDescent="0.3">
      <c r="B68" s="17"/>
    </row>
    <row r="69" spans="2:3" x14ac:dyDescent="0.3">
      <c r="B69" s="17"/>
    </row>
    <row r="70" spans="2:3" x14ac:dyDescent="0.3">
      <c r="B70" s="17"/>
    </row>
    <row r="71" spans="2:3" x14ac:dyDescent="0.3">
      <c r="B71" s="17"/>
    </row>
    <row r="72" spans="2:3" x14ac:dyDescent="0.3">
      <c r="B72" s="17"/>
    </row>
    <row r="73" spans="2:3" x14ac:dyDescent="0.3">
      <c r="B73" s="17"/>
    </row>
    <row r="74" spans="2:3" x14ac:dyDescent="0.3">
      <c r="B74" s="17"/>
    </row>
    <row r="75" spans="2:3" x14ac:dyDescent="0.3">
      <c r="B75" s="17"/>
    </row>
    <row r="76" spans="2:3" x14ac:dyDescent="0.3">
      <c r="B76" s="17"/>
    </row>
    <row r="77" spans="2:3" x14ac:dyDescent="0.3">
      <c r="B77" s="17"/>
    </row>
    <row r="78" spans="2:3" x14ac:dyDescent="0.3">
      <c r="B78" s="17"/>
    </row>
    <row r="79" spans="2:3" x14ac:dyDescent="0.3">
      <c r="B79" s="17"/>
    </row>
    <row r="80" spans="2:3" x14ac:dyDescent="0.3">
      <c r="B80" s="17"/>
    </row>
    <row r="81" spans="2:2" x14ac:dyDescent="0.3">
      <c r="B81" s="17"/>
    </row>
    <row r="82" spans="2:2" x14ac:dyDescent="0.3">
      <c r="B82" s="17"/>
    </row>
    <row r="83" spans="2:2" x14ac:dyDescent="0.3">
      <c r="B83" s="17"/>
    </row>
    <row r="84" spans="2:2" x14ac:dyDescent="0.3">
      <c r="B84" s="17"/>
    </row>
    <row r="85" spans="2:2" x14ac:dyDescent="0.3">
      <c r="B85" s="17"/>
    </row>
    <row r="86" spans="2:2" x14ac:dyDescent="0.3">
      <c r="B86" s="17"/>
    </row>
    <row r="87" spans="2:2" x14ac:dyDescent="0.3">
      <c r="B87" s="17"/>
    </row>
    <row r="88" spans="2:2" x14ac:dyDescent="0.3">
      <c r="B88" s="17"/>
    </row>
    <row r="89" spans="2:2" x14ac:dyDescent="0.3">
      <c r="B89" s="17"/>
    </row>
    <row r="90" spans="2:2" x14ac:dyDescent="0.3">
      <c r="B90" s="17"/>
    </row>
    <row r="91" spans="2:2" x14ac:dyDescent="0.3">
      <c r="B91" s="17"/>
    </row>
    <row r="92" spans="2:2" x14ac:dyDescent="0.3">
      <c r="B92" s="17"/>
    </row>
    <row r="93" spans="2:2" x14ac:dyDescent="0.3">
      <c r="B93" s="17"/>
    </row>
    <row r="94" spans="2:2" x14ac:dyDescent="0.3">
      <c r="B94" s="17"/>
    </row>
    <row r="95" spans="2:2" x14ac:dyDescent="0.3">
      <c r="B95" s="17"/>
    </row>
    <row r="96" spans="2:2" x14ac:dyDescent="0.3">
      <c r="B96" s="17"/>
    </row>
    <row r="97" spans="2:2" x14ac:dyDescent="0.3">
      <c r="B97" s="17"/>
    </row>
    <row r="98" spans="2:2" x14ac:dyDescent="0.3">
      <c r="B98" s="17"/>
    </row>
    <row r="99" spans="2:2" x14ac:dyDescent="0.3">
      <c r="B99" s="17"/>
    </row>
    <row r="100" spans="2:2" x14ac:dyDescent="0.3">
      <c r="B100" s="17"/>
    </row>
    <row r="101" spans="2:2" x14ac:dyDescent="0.3">
      <c r="B101" s="17"/>
    </row>
    <row r="102" spans="2:2" x14ac:dyDescent="0.3">
      <c r="B102" s="17"/>
    </row>
    <row r="103" spans="2:2" x14ac:dyDescent="0.3">
      <c r="B103" s="17"/>
    </row>
    <row r="104" spans="2:2" x14ac:dyDescent="0.3">
      <c r="B104" s="17"/>
    </row>
    <row r="105" spans="2:2" x14ac:dyDescent="0.3">
      <c r="B105" s="17"/>
    </row>
  </sheetData>
  <sortState ref="A53:S63">
    <sortCondition ref="J53:J63"/>
  </sortState>
  <printOptions horizontalCentered="1"/>
  <pageMargins left="0.39370078740157483" right="0.39370078740157483" top="0.39370078740157483" bottom="0.39370078740157483" header="0.51181102362204722" footer="0.70866141732283472"/>
  <pageSetup paperSize="9" scale="82" orientation="portrait" horizontalDpi="4294967293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51"/>
  <sheetViews>
    <sheetView view="pageBreakPreview" topLeftCell="B31" zoomScale="115" zoomScaleSheetLayoutView="115" workbookViewId="0">
      <selection activeCell="L43" sqref="L43"/>
    </sheetView>
  </sheetViews>
  <sheetFormatPr defaultRowHeight="12.75" outlineLevelCol="1" x14ac:dyDescent="0.3"/>
  <cols>
    <col min="1" max="1" width="12" style="15" hidden="1" customWidth="1" outlineLevel="1"/>
    <col min="2" max="2" width="5.5703125" style="15" customWidth="1" collapsed="1"/>
    <col min="3" max="3" width="21.42578125" style="15" customWidth="1"/>
    <col min="4" max="4" width="6.42578125" style="97" customWidth="1"/>
    <col min="5" max="5" width="6.140625" style="15" customWidth="1"/>
    <col min="6" max="6" width="8.28515625" style="15" bestFit="1" customWidth="1"/>
    <col min="7" max="7" width="12.28515625" style="15" customWidth="1"/>
    <col min="8" max="8" width="5.42578125" style="15" customWidth="1"/>
    <col min="9" max="9" width="4.140625" style="15" hidden="1" customWidth="1"/>
    <col min="10" max="10" width="16.85546875" style="15" customWidth="1"/>
    <col min="11" max="11" width="6.140625" style="15" hidden="1" customWidth="1"/>
    <col min="12" max="12" width="6.140625" style="15" customWidth="1"/>
    <col min="13" max="13" width="5.42578125" style="15" hidden="1" customWidth="1"/>
    <col min="14" max="14" width="23.85546875" style="15" customWidth="1"/>
    <col min="15" max="15" width="9.140625" style="35" customWidth="1" outlineLevel="1"/>
    <col min="16" max="16" width="9.140625" style="17" customWidth="1" outlineLevel="1"/>
    <col min="17" max="16384" width="9.140625" style="15"/>
  </cols>
  <sheetData>
    <row r="1" spans="1:19" ht="15.75" x14ac:dyDescent="0.3">
      <c r="B1" s="31" t="str">
        <f>Расп!B26</f>
        <v>ЧЕМПИОНАТ г.Москвы по легкой атлетике</v>
      </c>
      <c r="D1" s="95"/>
      <c r="E1" s="17"/>
      <c r="O1" s="22"/>
      <c r="P1" s="21"/>
      <c r="Q1" s="39" t="s">
        <v>51</v>
      </c>
      <c r="R1" s="64">
        <v>6</v>
      </c>
    </row>
    <row r="2" spans="1:19" ht="15.75" x14ac:dyDescent="0.3">
      <c r="B2" s="31" t="str">
        <f>Расп!B27</f>
        <v>Москва, ЛФК ЦСКА 23-24.01.2014г.</v>
      </c>
      <c r="D2" s="95"/>
      <c r="E2" s="17"/>
      <c r="O2" s="22"/>
      <c r="P2" s="21"/>
      <c r="Q2" s="39" t="s">
        <v>52</v>
      </c>
      <c r="R2" s="64">
        <v>6.71</v>
      </c>
      <c r="S2" s="39" t="s">
        <v>51</v>
      </c>
    </row>
    <row r="3" spans="1:19" x14ac:dyDescent="0.3">
      <c r="C3" s="24"/>
      <c r="D3" s="95"/>
      <c r="E3" s="17"/>
      <c r="O3" s="22"/>
      <c r="P3" s="21"/>
      <c r="Q3" s="39" t="s">
        <v>53</v>
      </c>
      <c r="R3" s="64">
        <v>6.85</v>
      </c>
      <c r="S3" s="39" t="s">
        <v>52</v>
      </c>
    </row>
    <row r="4" spans="1:19" ht="15.75" x14ac:dyDescent="0.3">
      <c r="C4" s="245" t="str">
        <f>Расп!B13</f>
        <v>БЕГ 1500м</v>
      </c>
      <c r="D4" s="95"/>
      <c r="E4" s="17"/>
      <c r="G4" s="295" t="s">
        <v>10</v>
      </c>
      <c r="H4" s="296">
        <f>Расп!F7</f>
        <v>0</v>
      </c>
      <c r="I4" s="76"/>
      <c r="J4" s="75">
        <f>Расп!A13</f>
        <v>41662</v>
      </c>
      <c r="L4" s="25"/>
      <c r="O4" s="22"/>
      <c r="P4" s="21"/>
      <c r="Q4" s="39">
        <v>1</v>
      </c>
      <c r="R4" s="64">
        <v>7.05</v>
      </c>
      <c r="S4" s="39" t="s">
        <v>53</v>
      </c>
    </row>
    <row r="5" spans="1:19" ht="15.75" x14ac:dyDescent="0.3">
      <c r="C5" s="31" t="str">
        <f>Расп!B29</f>
        <v>МУЖЧИНЫ</v>
      </c>
      <c r="D5" s="95"/>
      <c r="E5" s="17"/>
      <c r="G5" s="295" t="s">
        <v>11</v>
      </c>
      <c r="H5" s="296">
        <f>Расп!G7</f>
        <v>0</v>
      </c>
      <c r="I5" s="76"/>
      <c r="J5" s="308" t="s">
        <v>31</v>
      </c>
      <c r="K5" s="25" t="str">
        <f>Расп!C13</f>
        <v>16.15</v>
      </c>
      <c r="L5" s="27"/>
      <c r="O5" s="29" t="s">
        <v>17</v>
      </c>
      <c r="P5" s="21"/>
      <c r="Q5" s="39">
        <v>2</v>
      </c>
      <c r="R5" s="64">
        <v>7.35</v>
      </c>
      <c r="S5" s="39">
        <v>1</v>
      </c>
    </row>
    <row r="6" spans="1:19" ht="15.75" x14ac:dyDescent="0.3">
      <c r="C6" s="30" t="s">
        <v>704</v>
      </c>
      <c r="D6" s="95"/>
      <c r="E6" s="17"/>
      <c r="G6" s="295" t="s">
        <v>12</v>
      </c>
      <c r="H6" s="296">
        <f>Расп!H7</f>
        <v>0</v>
      </c>
      <c r="I6" s="76"/>
      <c r="J6" s="308" t="s">
        <v>32</v>
      </c>
      <c r="K6" s="27">
        <f>Расп!D13</f>
        <v>0</v>
      </c>
      <c r="O6" s="29" t="s">
        <v>18</v>
      </c>
      <c r="P6" s="21"/>
      <c r="Q6" s="39">
        <v>3</v>
      </c>
      <c r="R6" s="64">
        <v>7.65</v>
      </c>
      <c r="S6" s="39">
        <v>2</v>
      </c>
    </row>
    <row r="7" spans="1:19" ht="15.75" x14ac:dyDescent="0.3">
      <c r="C7" s="47"/>
      <c r="D7" s="95"/>
      <c r="E7" s="17"/>
      <c r="G7" s="294"/>
      <c r="H7" s="294"/>
      <c r="O7" s="29" t="s">
        <v>19</v>
      </c>
      <c r="P7" s="21"/>
      <c r="Q7" s="39" t="s">
        <v>37</v>
      </c>
      <c r="R7" s="64">
        <v>8.0500000000000007</v>
      </c>
      <c r="S7" s="39">
        <v>3</v>
      </c>
    </row>
    <row r="8" spans="1:19" s="39" customFormat="1" x14ac:dyDescent="0.3">
      <c r="A8" s="40" t="s">
        <v>33</v>
      </c>
      <c r="B8" s="40" t="s">
        <v>29</v>
      </c>
      <c r="C8" s="40" t="s">
        <v>13</v>
      </c>
      <c r="D8" s="130" t="s">
        <v>0</v>
      </c>
      <c r="E8" s="40" t="s">
        <v>58</v>
      </c>
      <c r="F8" s="40" t="s">
        <v>661</v>
      </c>
      <c r="G8" s="40" t="s">
        <v>7</v>
      </c>
      <c r="H8" s="40" t="s">
        <v>15</v>
      </c>
      <c r="I8" s="40"/>
      <c r="J8" s="40" t="s">
        <v>14</v>
      </c>
      <c r="K8" s="40" t="s">
        <v>72</v>
      </c>
      <c r="L8" s="40" t="s">
        <v>44</v>
      </c>
      <c r="M8" s="40" t="s">
        <v>22</v>
      </c>
      <c r="N8" s="40" t="s">
        <v>46</v>
      </c>
      <c r="O8" s="310" t="s">
        <v>21</v>
      </c>
      <c r="P8" s="29" t="s">
        <v>20</v>
      </c>
      <c r="Q8" s="39" t="s">
        <v>36</v>
      </c>
      <c r="R8" s="64">
        <v>8.4499999999999993</v>
      </c>
      <c r="S8" s="39" t="s">
        <v>37</v>
      </c>
    </row>
    <row r="9" spans="1:19" s="39" customFormat="1" ht="16.5" hidden="1" customHeight="1" x14ac:dyDescent="0.3">
      <c r="A9" s="40"/>
      <c r="B9" s="42"/>
      <c r="C9" s="40" t="s">
        <v>16</v>
      </c>
      <c r="D9" s="96"/>
      <c r="E9" s="69"/>
      <c r="F9" s="94"/>
      <c r="G9" s="94"/>
      <c r="H9" s="70"/>
      <c r="I9" s="70"/>
      <c r="J9" s="71"/>
      <c r="K9" s="72"/>
      <c r="L9" s="311"/>
      <c r="M9" s="40"/>
      <c r="N9" s="312"/>
      <c r="O9" s="254"/>
      <c r="P9" s="51"/>
      <c r="Q9" s="39" t="s">
        <v>35</v>
      </c>
      <c r="R9" s="64">
        <v>8.9499999999999993</v>
      </c>
      <c r="S9" s="39" t="s">
        <v>36</v>
      </c>
    </row>
    <row r="10" spans="1:19" s="39" customFormat="1" ht="15.75" x14ac:dyDescent="0.25">
      <c r="A10" s="41"/>
      <c r="B10" s="93">
        <v>1</v>
      </c>
      <c r="C10" s="246" t="str">
        <f>VLOOKUP(H10,Уч!$C$2:$L$1100,2,FALSE)</f>
        <v>Соколов Вячеслав</v>
      </c>
      <c r="D10" s="247" t="str">
        <f>VLOOKUP(H10,Уч!$C$2:$L$1100,3,FALSE)</f>
        <v>15.12.1984</v>
      </c>
      <c r="E10" s="248" t="str">
        <f>VLOOKUP(H10,Уч!$C$2:$L$1100,4,FALSE)</f>
        <v>мсмк</v>
      </c>
      <c r="F10" s="249" t="str">
        <f>VLOOKUP(H10,Уч!$C$2:$L$1100,5,FALSE)</f>
        <v>Москва</v>
      </c>
      <c r="G10" s="250" t="str">
        <f>VLOOKUP(H10,Уч!$C$2:$L$1100,6,FALSE)</f>
        <v>ЦСП по л/а</v>
      </c>
      <c r="H10" s="140">
        <v>32</v>
      </c>
      <c r="I10" s="288">
        <f>VLOOKUP(H10,Уч!$C$2:$L$1100,8,FALSE)</f>
        <v>0</v>
      </c>
      <c r="J10" s="251" t="s">
        <v>707</v>
      </c>
      <c r="K10" s="252"/>
      <c r="L10" s="259" t="s">
        <v>52</v>
      </c>
      <c r="M10" s="309"/>
      <c r="N10" s="260" t="str">
        <f>VLOOKUP(H10,Уч!$C$2:$L$1100,9,FALSE)</f>
        <v>Куканов Ю.С.</v>
      </c>
      <c r="O10" s="254"/>
      <c r="P10" s="51"/>
      <c r="Q10" s="15"/>
      <c r="R10" s="15"/>
      <c r="S10" s="15"/>
    </row>
    <row r="11" spans="1:19" ht="15.75" x14ac:dyDescent="0.25">
      <c r="A11" s="41"/>
      <c r="B11" s="93">
        <v>2</v>
      </c>
      <c r="C11" s="246" t="str">
        <f>VLOOKUP(H11,Уч!$C$2:$L$1100,2,FALSE)</f>
        <v>Григорьев Олег</v>
      </c>
      <c r="D11" s="247">
        <f>VLOOKUP(H11,Уч!$C$2:$L$1100,3,FALSE)</f>
        <v>32241</v>
      </c>
      <c r="E11" s="248" t="str">
        <f>VLOOKUP(H11,Уч!$C$2:$L$1100,4,FALSE)</f>
        <v>мс</v>
      </c>
      <c r="F11" s="249" t="str">
        <f>VLOOKUP(H11,Уч!$C$2:$L$1100,5,FALSE)</f>
        <v>Москва</v>
      </c>
      <c r="G11" s="250" t="str">
        <f>VLOOKUP(H11,Уч!$C$2:$L$1100,6,FALSE)</f>
        <v>ЦСП по л/а</v>
      </c>
      <c r="H11" s="140">
        <v>9</v>
      </c>
      <c r="I11" s="288">
        <f>VLOOKUP(H11,Уч!$C$2:$L$1100,8,FALSE)</f>
        <v>0</v>
      </c>
      <c r="J11" s="251" t="s">
        <v>708</v>
      </c>
      <c r="K11" s="252"/>
      <c r="L11" s="259" t="s">
        <v>53</v>
      </c>
      <c r="M11" s="309"/>
      <c r="N11" s="260" t="str">
        <f>VLOOKUP(H11,Уч!$C$2:$L$1100,9,FALSE)</f>
        <v>Куканов Ю.С., Швецов Л.А., Борзова Т.Ю.</v>
      </c>
      <c r="O11" s="254"/>
      <c r="P11" s="51"/>
    </row>
    <row r="12" spans="1:19" ht="15.75" x14ac:dyDescent="0.25">
      <c r="A12" s="41"/>
      <c r="B12" s="93">
        <v>3</v>
      </c>
      <c r="C12" s="246" t="str">
        <f>VLOOKUP(H12,Уч!$C$2:$L$1100,2,FALSE)</f>
        <v>Бутранов Алексей</v>
      </c>
      <c r="D12" s="247">
        <f>VLOOKUP(H12,Уч!$C$2:$L$1100,3,FALSE)</f>
        <v>33468</v>
      </c>
      <c r="E12" s="248" t="str">
        <f>VLOOKUP(H12,Уч!$C$2:$L$1100,4,FALSE)</f>
        <v>кмс</v>
      </c>
      <c r="F12" s="249" t="str">
        <f>VLOOKUP(H12,Уч!$C$2:$L$1100,5,FALSE)</f>
        <v>Москва</v>
      </c>
      <c r="G12" s="250" t="str">
        <f>VLOOKUP(H12,Уч!$C$2:$L$1100,6,FALSE)</f>
        <v>ЦСП по л/а</v>
      </c>
      <c r="H12" s="140">
        <v>5</v>
      </c>
      <c r="I12" s="288">
        <f>VLOOKUP(H12,Уч!$C$2:$L$1100,8,FALSE)</f>
        <v>0</v>
      </c>
      <c r="J12" s="251" t="s">
        <v>705</v>
      </c>
      <c r="K12" s="252"/>
      <c r="L12" s="259" t="s">
        <v>53</v>
      </c>
      <c r="M12" s="309"/>
      <c r="N12" s="260" t="str">
        <f>VLOOKUP(H12,Уч!$C$2:$L$1100,9,FALSE)</f>
        <v>Евсюков Е.А., Болотов А.С., Осипов С.А.</v>
      </c>
      <c r="O12" s="254"/>
      <c r="P12" s="51"/>
    </row>
    <row r="13" spans="1:19" ht="15.75" x14ac:dyDescent="0.25">
      <c r="A13" s="41"/>
      <c r="B13" s="93">
        <v>4</v>
      </c>
      <c r="C13" s="246" t="str">
        <f>VLOOKUP(H13,Уч!$C$2:$L$1100,2,FALSE)</f>
        <v>Сафиуллин Ильгизар</v>
      </c>
      <c r="D13" s="247">
        <f>VLOOKUP(H13,Уч!$C$2:$L$1100,3,FALSE)</f>
        <v>33947</v>
      </c>
      <c r="E13" s="248" t="str">
        <f>VLOOKUP(H13,Уч!$C$2:$L$1100,4,FALSE)</f>
        <v>мс</v>
      </c>
      <c r="F13" s="249" t="str">
        <f>VLOOKUP(H13,Уч!$C$2:$L$1100,5,FALSE)</f>
        <v>Москва-Татарстан</v>
      </c>
      <c r="G13" s="250" t="str">
        <f>VLOOKUP(H13,Уч!$C$2:$L$1100,6,FALSE)</f>
        <v>ГБУ ЦСП ЛУЧ</v>
      </c>
      <c r="H13" s="140">
        <v>30</v>
      </c>
      <c r="I13" s="288">
        <f>VLOOKUP(H13,Уч!$C$2:$L$1100,8,FALSE)</f>
        <v>0</v>
      </c>
      <c r="J13" s="251" t="s">
        <v>706</v>
      </c>
      <c r="K13" s="252"/>
      <c r="L13" s="259" t="s">
        <v>53</v>
      </c>
      <c r="M13" s="309"/>
      <c r="N13" s="260" t="str">
        <f>VLOOKUP(H13,Уч!$C$2:$L$1100,9,FALSE)</f>
        <v>Куканов ЮС Никешин</v>
      </c>
      <c r="O13" s="254"/>
      <c r="P13" s="51"/>
    </row>
    <row r="14" spans="1:19" ht="15.75" x14ac:dyDescent="0.25">
      <c r="A14" s="41"/>
      <c r="B14" s="93">
        <v>5</v>
      </c>
      <c r="C14" s="246" t="str">
        <f>VLOOKUP(H14,Уч!$C$2:$L$1100,2,FALSE)</f>
        <v>Ядгаров Искандер</v>
      </c>
      <c r="D14" s="247" t="str">
        <f>VLOOKUP(H14,Уч!$C$2:$L$1100,3,FALSE)</f>
        <v>1991</v>
      </c>
      <c r="E14" s="248" t="str">
        <f>VLOOKUP(H14,Уч!$C$2:$L$1100,4,FALSE)</f>
        <v>кмс</v>
      </c>
      <c r="F14" s="249" t="str">
        <f>VLOOKUP(H14,Уч!$C$2:$L$1100,5,FALSE)</f>
        <v>Москва</v>
      </c>
      <c r="G14" s="250" t="str">
        <f>VLOOKUP(H14,Уч!$C$2:$L$1100,6,FALSE)</f>
        <v>РОО КСК ЛУЧ СК, МГУ, ЦФКиС ВАО</v>
      </c>
      <c r="H14" s="140">
        <v>39</v>
      </c>
      <c r="I14" s="288">
        <f>VLOOKUP(H14,Уч!$C$2:$L$1100,8,FALSE)</f>
        <v>0</v>
      </c>
      <c r="J14" s="251" t="s">
        <v>715</v>
      </c>
      <c r="K14" s="252"/>
      <c r="L14" s="259" t="s">
        <v>53</v>
      </c>
      <c r="M14" s="309"/>
      <c r="N14" s="260" t="str">
        <f>VLOOKUP(H14,Уч!$C$2:$L$1100,9,FALSE)</f>
        <v>Монастырский М.И., Гуров Ю.Н., Иванько А.М.</v>
      </c>
      <c r="O14" s="254"/>
      <c r="P14" s="51"/>
    </row>
    <row r="15" spans="1:19" ht="15.75" x14ac:dyDescent="0.25">
      <c r="A15" s="41"/>
      <c r="B15" s="93">
        <v>6</v>
      </c>
      <c r="C15" s="246" t="str">
        <f>VLOOKUP(H15,Уч!$C$2:$L$1100,2,FALSE)</f>
        <v>Козлов Антон</v>
      </c>
      <c r="D15" s="247">
        <f>VLOOKUP(H15,Уч!$C$2:$L$1100,3,FALSE)</f>
        <v>34402</v>
      </c>
      <c r="E15" s="248" t="str">
        <f>VLOOKUP(H15,Уч!$C$2:$L$1100,4,FALSE)</f>
        <v>мс</v>
      </c>
      <c r="F15" s="249" t="str">
        <f>VLOOKUP(H15,Уч!$C$2:$L$1100,5,FALSE)</f>
        <v>Москва</v>
      </c>
      <c r="G15" s="250" t="str">
        <f>VLOOKUP(H15,Уч!$C$2:$L$1100,6,FALSE)</f>
        <v>СДЮСШОР 24</v>
      </c>
      <c r="H15" s="140">
        <v>15</v>
      </c>
      <c r="I15" s="288">
        <f>VLOOKUP(H15,Уч!$C$2:$L$1100,8,FALSE)</f>
        <v>0</v>
      </c>
      <c r="J15" s="251" t="s">
        <v>713</v>
      </c>
      <c r="K15" s="252"/>
      <c r="L15" s="259">
        <v>1</v>
      </c>
      <c r="M15" s="309"/>
      <c r="N15" s="260" t="str">
        <f>VLOOKUP(H15,Уч!$C$2:$L$1100,9,FALSE)</f>
        <v>Плотников П.Н. Бармин Ф.И.Плескач-Стыркина С.П.Герасимов П.А.</v>
      </c>
      <c r="O15" s="254"/>
      <c r="P15" s="51"/>
    </row>
    <row r="16" spans="1:19" ht="15.75" x14ac:dyDescent="0.25">
      <c r="A16" s="41"/>
      <c r="B16" s="93">
        <v>7</v>
      </c>
      <c r="C16" s="246" t="str">
        <f>VLOOKUP(H16,Уч!$C$2:$L$1100,2,FALSE)</f>
        <v>Семёнов Дмитрий</v>
      </c>
      <c r="D16" s="247">
        <f>VLOOKUP(H16,Уч!$C$2:$L$1100,3,FALSE)</f>
        <v>31307</v>
      </c>
      <c r="E16" s="248" t="str">
        <f>VLOOKUP(H16,Уч!$C$2:$L$1100,4,FALSE)</f>
        <v>мс</v>
      </c>
      <c r="F16" s="249" t="str">
        <f>VLOOKUP(H16,Уч!$C$2:$L$1100,5,FALSE)</f>
        <v>Москва</v>
      </c>
      <c r="G16" s="250" t="str">
        <f>VLOOKUP(H16,Уч!$C$2:$L$1100,6,FALSE)</f>
        <v>РОО КСК ЛУЧ, ЦФКиС ВАО</v>
      </c>
      <c r="H16" s="140">
        <v>31</v>
      </c>
      <c r="I16" s="288">
        <f>VLOOKUP(H16,Уч!$C$2:$L$1100,8,FALSE)</f>
        <v>0</v>
      </c>
      <c r="J16" s="251" t="s">
        <v>714</v>
      </c>
      <c r="K16" s="252"/>
      <c r="L16" s="259">
        <v>1</v>
      </c>
      <c r="M16" s="309"/>
      <c r="N16" s="260" t="str">
        <f>VLOOKUP(H16,Уч!$C$2:$L$1100,9,FALSE)</f>
        <v xml:space="preserve">Монастырский М.И., Иванько А.М.   </v>
      </c>
      <c r="O16" s="254"/>
      <c r="P16" s="51"/>
    </row>
    <row r="17" spans="1:19" ht="15.75" x14ac:dyDescent="0.25">
      <c r="A17" s="41"/>
      <c r="B17" s="93">
        <v>8</v>
      </c>
      <c r="C17" s="246" t="str">
        <f>VLOOKUP(H17,Уч!$C$2:$L$1100,2,FALSE)</f>
        <v>Кожевников Максим</v>
      </c>
      <c r="D17" s="247" t="str">
        <f>VLOOKUP(H17,Уч!$C$2:$L$1100,3,FALSE)</f>
        <v>25.05.93</v>
      </c>
      <c r="E17" s="248" t="str">
        <f>VLOOKUP(H17,Уч!$C$2:$L$1100,4,FALSE)</f>
        <v>кмс</v>
      </c>
      <c r="F17" s="249" t="str">
        <f>VLOOKUP(H17,Уч!$C$2:$L$1100,5,FALSE)</f>
        <v>Москва</v>
      </c>
      <c r="G17" s="250" t="str">
        <f>VLOOKUP(H17,Уч!$C$2:$L$1100,6,FALSE)</f>
        <v>РОО КСК ЛУЧ, ЦФКиС ВАО</v>
      </c>
      <c r="H17" s="140">
        <v>14</v>
      </c>
      <c r="I17" s="288">
        <f>VLOOKUP(H17,Уч!$C$2:$L$1100,8,FALSE)</f>
        <v>0</v>
      </c>
      <c r="J17" s="251" t="s">
        <v>697</v>
      </c>
      <c r="K17" s="252"/>
      <c r="L17" s="259">
        <v>1</v>
      </c>
      <c r="M17" s="309"/>
      <c r="N17" s="260" t="str">
        <f>VLOOKUP(H17,Уч!$C$2:$L$1100,9,FALSE)</f>
        <v xml:space="preserve">Монастырский.М.И Иванько.А.М     </v>
      </c>
      <c r="O17" s="254"/>
      <c r="P17" s="51"/>
    </row>
    <row r="18" spans="1:19" ht="15.75" x14ac:dyDescent="0.25">
      <c r="A18" s="41">
        <f ca="1">RAND()</f>
        <v>0.25793708195659926</v>
      </c>
      <c r="B18" s="93">
        <v>9</v>
      </c>
      <c r="C18" s="246" t="str">
        <f>VLOOKUP(H18,Уч!$C$2:$L$1100,2,FALSE)</f>
        <v>Лютый Евгений</v>
      </c>
      <c r="D18" s="247">
        <f>VLOOKUP(H18,Уч!$C$2:$L$1100,3,FALSE)</f>
        <v>33914</v>
      </c>
      <c r="E18" s="248" t="str">
        <f>VLOOKUP(H18,Уч!$C$2:$L$1100,4,FALSE)</f>
        <v>кмс</v>
      </c>
      <c r="F18" s="249" t="str">
        <f>VLOOKUP(H18,Уч!$C$2:$L$1100,5,FALSE)</f>
        <v>Москва</v>
      </c>
      <c r="G18" s="250" t="str">
        <f>VLOOKUP(H18,Уч!$C$2:$L$1100,6,FALSE)</f>
        <v>СДЮШОР ЦСКА</v>
      </c>
      <c r="H18" s="140">
        <v>17</v>
      </c>
      <c r="I18" s="288">
        <f>VLOOKUP(H18,Уч!$C$2:$L$1100,8,FALSE)</f>
        <v>0</v>
      </c>
      <c r="J18" s="251" t="s">
        <v>700</v>
      </c>
      <c r="K18" s="252"/>
      <c r="L18" s="259">
        <v>1</v>
      </c>
      <c r="M18" s="309"/>
      <c r="N18" s="260" t="str">
        <f>VLOOKUP(H18,Уч!$C$2:$L$1100,9,FALSE)</f>
        <v>Лиман В.П.,Логинова Н.С.</v>
      </c>
      <c r="O18" s="254"/>
      <c r="P18" s="51"/>
    </row>
    <row r="19" spans="1:19" ht="15.75" x14ac:dyDescent="0.25">
      <c r="A19" s="41"/>
      <c r="B19" s="93">
        <v>10</v>
      </c>
      <c r="C19" s="246" t="str">
        <f>VLOOKUP(H19,Уч!$C$2:$L$1100,2,FALSE)</f>
        <v>Буткявичус Сергей</v>
      </c>
      <c r="D19" s="247">
        <f>VLOOKUP(H19,Уч!$C$2:$L$1100,3,FALSE)</f>
        <v>31286</v>
      </c>
      <c r="E19" s="248" t="str">
        <f>VLOOKUP(H19,Уч!$C$2:$L$1100,4,FALSE)</f>
        <v>мс</v>
      </c>
      <c r="F19" s="249" t="str">
        <f>VLOOKUP(H19,Уч!$C$2:$L$1100,5,FALSE)</f>
        <v>Москва</v>
      </c>
      <c r="G19" s="250" t="str">
        <f>VLOOKUP(H19,Уч!$C$2:$L$1100,6,FALSE)</f>
        <v>МГФСО</v>
      </c>
      <c r="H19" s="140">
        <v>4</v>
      </c>
      <c r="I19" s="288">
        <f>VLOOKUP(H19,Уч!$C$2:$L$1100,8,FALSE)</f>
        <v>0</v>
      </c>
      <c r="J19" s="251" t="s">
        <v>695</v>
      </c>
      <c r="K19" s="252"/>
      <c r="L19" s="259">
        <v>1</v>
      </c>
      <c r="M19" s="309"/>
      <c r="N19" s="260" t="str">
        <f>VLOOKUP(H19,Уч!$C$2:$L$1100,9,FALSE)</f>
        <v>Богатырева Т.М.Маренков Р.Ю.</v>
      </c>
      <c r="O19" s="254"/>
      <c r="P19" s="51"/>
    </row>
    <row r="20" spans="1:19" ht="15.75" x14ac:dyDescent="0.25">
      <c r="A20" s="41"/>
      <c r="B20" s="93">
        <v>11</v>
      </c>
      <c r="C20" s="246" t="str">
        <f>VLOOKUP(H20,Уч!$C$2:$L$1100,2,FALSE)</f>
        <v>Воронин Павел</v>
      </c>
      <c r="D20" s="247">
        <f>VLOOKUP(H20,Уч!$C$2:$L$1100,3,FALSE)</f>
        <v>33636</v>
      </c>
      <c r="E20" s="248" t="str">
        <f>VLOOKUP(H20,Уч!$C$2:$L$1100,4,FALSE)</f>
        <v>кмс</v>
      </c>
      <c r="F20" s="249" t="str">
        <f>VLOOKUP(H20,Уч!$C$2:$L$1100,5,FALSE)</f>
        <v>Москва</v>
      </c>
      <c r="G20" s="250" t="str">
        <f>VLOOKUP(H20,Уч!$C$2:$L$1100,6,FALSE)</f>
        <v>МГФСО</v>
      </c>
      <c r="H20" s="140">
        <v>8</v>
      </c>
      <c r="I20" s="288">
        <f>VLOOKUP(H20,Уч!$C$2:$L$1100,8,FALSE)</f>
        <v>0</v>
      </c>
      <c r="J20" s="251" t="s">
        <v>702</v>
      </c>
      <c r="K20" s="252"/>
      <c r="L20" s="259">
        <v>1</v>
      </c>
      <c r="M20" s="309"/>
      <c r="N20" s="260" t="str">
        <f>VLOOKUP(H20,Уч!$C$2:$L$1100,9,FALSE)</f>
        <v>Трушин Ю.В.</v>
      </c>
      <c r="O20" s="254"/>
      <c r="P20" s="51"/>
    </row>
    <row r="21" spans="1:19" ht="15.75" x14ac:dyDescent="0.25">
      <c r="A21" s="41"/>
      <c r="B21" s="93">
        <v>12</v>
      </c>
      <c r="C21" s="246" t="str">
        <f>VLOOKUP(H21,Уч!$C$2:$L$1100,2,FALSE)</f>
        <v>Куликов Андрей</v>
      </c>
      <c r="D21" s="247">
        <f>VLOOKUP(H21,Уч!$C$2:$L$1100,3,FALSE)</f>
        <v>32955</v>
      </c>
      <c r="E21" s="248" t="str">
        <f>VLOOKUP(H21,Уч!$C$2:$L$1100,4,FALSE)</f>
        <v>мс</v>
      </c>
      <c r="F21" s="249" t="str">
        <f>VLOOKUP(H21,Уч!$C$2:$L$1100,5,FALSE)</f>
        <v>Москва</v>
      </c>
      <c r="G21" s="250" t="str">
        <f>VLOOKUP(H21,Уч!$C$2:$L$1100,6,FALSE)</f>
        <v>СДЮСШОР 24</v>
      </c>
      <c r="H21" s="140">
        <v>16</v>
      </c>
      <c r="I21" s="288">
        <f>VLOOKUP(H21,Уч!$C$2:$L$1100,8,FALSE)</f>
        <v>0</v>
      </c>
      <c r="J21" s="251" t="s">
        <v>696</v>
      </c>
      <c r="K21" s="252"/>
      <c r="L21" s="259">
        <v>1</v>
      </c>
      <c r="M21" s="309"/>
      <c r="N21" s="260" t="str">
        <f>VLOOKUP(H21,Уч!$C$2:$L$1100,9,FALSE)</f>
        <v>Фролова Т.С.Телятников М.М. Сухинина С.С.</v>
      </c>
      <c r="O21" s="254"/>
      <c r="P21" s="51"/>
    </row>
    <row r="22" spans="1:19" ht="15.75" x14ac:dyDescent="0.25">
      <c r="A22" s="42"/>
      <c r="B22" s="93">
        <v>13</v>
      </c>
      <c r="C22" s="246" t="str">
        <f>VLOOKUP(H22,Уч!$C$2:$L$1100,2,FALSE)</f>
        <v>Панферов Иван</v>
      </c>
      <c r="D22" s="247">
        <f>VLOOKUP(H22,Уч!$C$2:$L$1100,3,FALSE)</f>
        <v>34256</v>
      </c>
      <c r="E22" s="248" t="str">
        <f>VLOOKUP(H22,Уч!$C$2:$L$1100,4,FALSE)</f>
        <v>кмс</v>
      </c>
      <c r="F22" s="249" t="str">
        <f>VLOOKUP(H22,Уч!$C$2:$L$1100,5,FALSE)</f>
        <v>Москва-Орловская</v>
      </c>
      <c r="G22" s="250" t="str">
        <f>VLOOKUP(H22,Уч!$C$2:$L$1100,6,FALSE)</f>
        <v>РОО КСК ЛУЧ, ЦФКиС ВАО</v>
      </c>
      <c r="H22" s="140">
        <v>22</v>
      </c>
      <c r="I22" s="288">
        <f>VLOOKUP(H22,Уч!$C$2:$L$1100,8,FALSE)</f>
        <v>0</v>
      </c>
      <c r="J22" s="251" t="s">
        <v>698</v>
      </c>
      <c r="K22" s="252"/>
      <c r="L22" s="259">
        <v>1</v>
      </c>
      <c r="M22" s="309"/>
      <c r="N22" s="260" t="str">
        <f>VLOOKUP(H22,Уч!$C$2:$L$1100,9,FALSE)</f>
        <v>Монастырский М.И., Илюхин С.К., Иванько А.М.</v>
      </c>
      <c r="O22" s="254"/>
      <c r="P22" s="51"/>
    </row>
    <row r="23" spans="1:19" ht="15.75" x14ac:dyDescent="0.25">
      <c r="A23" s="41">
        <f ca="1">RAND()</f>
        <v>0.28110121900674268</v>
      </c>
      <c r="B23" s="93">
        <v>14</v>
      </c>
      <c r="C23" s="246" t="str">
        <f>VLOOKUP(H23,Уч!$C$2:$L$1100,2,FALSE)</f>
        <v>Вареник Вадим</v>
      </c>
      <c r="D23" s="247">
        <f>VLOOKUP(H23,Уч!$C$2:$L$1100,3,FALSE)</f>
        <v>34046</v>
      </c>
      <c r="E23" s="248" t="str">
        <f>VLOOKUP(H23,Уч!$C$2:$L$1100,4,FALSE)</f>
        <v>кмс</v>
      </c>
      <c r="F23" s="249" t="str">
        <f>VLOOKUP(H23,Уч!$C$2:$L$1100,5,FALSE)</f>
        <v>Москва</v>
      </c>
      <c r="G23" s="250" t="str">
        <f>VLOOKUP(H23,Уч!$C$2:$L$1100,6,FALSE)</f>
        <v>МГФСО</v>
      </c>
      <c r="H23" s="140">
        <v>6</v>
      </c>
      <c r="I23" s="288">
        <f>VLOOKUP(H23,Уч!$C$2:$L$1100,8,FALSE)</f>
        <v>0</v>
      </c>
      <c r="J23" s="313" t="s">
        <v>685</v>
      </c>
      <c r="K23" s="252"/>
      <c r="L23" s="259">
        <v>1</v>
      </c>
      <c r="M23" s="309"/>
      <c r="N23" s="260" t="str">
        <f>VLOOKUP(H23,Уч!$C$2:$L$1100,9,FALSE)</f>
        <v>Богатырева Т.М.</v>
      </c>
      <c r="O23" s="254"/>
      <c r="P23" s="51"/>
    </row>
    <row r="24" spans="1:19" ht="15.75" x14ac:dyDescent="0.25">
      <c r="A24" s="41">
        <f ca="1">RAND()</f>
        <v>0.37094790870500138</v>
      </c>
      <c r="B24" s="93">
        <v>15</v>
      </c>
      <c r="C24" s="246" t="str">
        <f>VLOOKUP(H24,Уч!$C$2:$L$1100,2,FALSE)</f>
        <v xml:space="preserve">Ельников Алексей </v>
      </c>
      <c r="D24" s="247">
        <f>VLOOKUP(H24,Уч!$C$2:$L$1100,3,FALSE)</f>
        <v>33412</v>
      </c>
      <c r="E24" s="248" t="str">
        <f>VLOOKUP(H24,Уч!$C$2:$L$1100,4,FALSE)</f>
        <v>кмс</v>
      </c>
      <c r="F24" s="249" t="str">
        <f>VLOOKUP(H24,Уч!$C$2:$L$1100,5,FALSE)</f>
        <v>Москва</v>
      </c>
      <c r="G24" s="250" t="str">
        <f>VLOOKUP(H24,Уч!$C$2:$L$1100,6,FALSE)</f>
        <v>ДЮСШ равн.возм.</v>
      </c>
      <c r="H24" s="140">
        <v>12</v>
      </c>
      <c r="I24" s="288">
        <f>VLOOKUP(H24,Уч!$C$2:$L$1100,8,FALSE)</f>
        <v>0</v>
      </c>
      <c r="J24" s="313" t="s">
        <v>683</v>
      </c>
      <c r="K24" s="252"/>
      <c r="L24" s="259">
        <v>1</v>
      </c>
      <c r="M24" s="309"/>
      <c r="N24" s="260" t="str">
        <f>VLOOKUP(H24,Уч!$C$2:$L$1100,9,FALSE)</f>
        <v>Крошкин Б.Ю</v>
      </c>
      <c r="O24" s="253">
        <v>403660</v>
      </c>
      <c r="P24" s="129"/>
      <c r="Q24" s="39" t="s">
        <v>67</v>
      </c>
      <c r="R24" s="39">
        <v>9.5500000000000007</v>
      </c>
      <c r="S24" s="39" t="s">
        <v>35</v>
      </c>
    </row>
    <row r="25" spans="1:19" ht="15.75" x14ac:dyDescent="0.25">
      <c r="A25" s="41"/>
      <c r="B25" s="93">
        <v>16</v>
      </c>
      <c r="C25" s="246" t="str">
        <f>VLOOKUP(H25,Уч!$C$2:$L$1100,2,FALSE)</f>
        <v>Грунин Алексей</v>
      </c>
      <c r="D25" s="247">
        <f>VLOOKUP(H25,Уч!$C$2:$L$1100,3,FALSE)</f>
        <v>32878</v>
      </c>
      <c r="E25" s="248" t="str">
        <f>VLOOKUP(H25,Уч!$C$2:$L$1100,4,FALSE)</f>
        <v>кмс</v>
      </c>
      <c r="F25" s="249" t="str">
        <f>VLOOKUP(H25,Уч!$C$2:$L$1100,5,FALSE)</f>
        <v>Москва</v>
      </c>
      <c r="G25" s="250" t="str">
        <f>VLOOKUP(H25,Уч!$C$2:$L$1100,6,FALSE)</f>
        <v>Динамо</v>
      </c>
      <c r="H25" s="140">
        <v>10</v>
      </c>
      <c r="I25" s="288">
        <f>VLOOKUP(H25,Уч!$C$2:$L$1100,8,FALSE)</f>
        <v>0</v>
      </c>
      <c r="J25" s="313" t="s">
        <v>692</v>
      </c>
      <c r="K25" s="252"/>
      <c r="L25" s="259">
        <v>1</v>
      </c>
      <c r="M25" s="309"/>
      <c r="N25" s="260" t="str">
        <f>VLOOKUP(H25,Уч!$C$2:$L$1100,9,FALSE)</f>
        <v>Беляев Л.Н.</v>
      </c>
      <c r="O25" s="253"/>
      <c r="P25" s="129"/>
    </row>
    <row r="26" spans="1:19" ht="15.75" x14ac:dyDescent="0.25">
      <c r="A26" s="41">
        <f ca="1">RAND()</f>
        <v>0.56390795870435362</v>
      </c>
      <c r="B26" s="93">
        <v>17</v>
      </c>
      <c r="C26" s="246" t="str">
        <f>VLOOKUP(H26,Уч!$C$2:$L$1100,2,FALSE)</f>
        <v>Петров Сергей</v>
      </c>
      <c r="D26" s="247" t="str">
        <f>VLOOKUP(H26,Уч!$C$2:$L$1100,3,FALSE)</f>
        <v>01.06.95</v>
      </c>
      <c r="E26" s="248" t="str">
        <f>VLOOKUP(H26,Уч!$C$2:$L$1100,4,FALSE)</f>
        <v>1</v>
      </c>
      <c r="F26" s="249" t="str">
        <f>VLOOKUP(H26,Уч!$C$2:$L$1100,5,FALSE)</f>
        <v>Москва</v>
      </c>
      <c r="G26" s="250" t="str">
        <f>VLOOKUP(H26,Уч!$C$2:$L$1100,6,FALSE)</f>
        <v>Самбо-70 отделение "Черемушки"</v>
      </c>
      <c r="H26" s="140">
        <v>23</v>
      </c>
      <c r="I26" s="288">
        <f>VLOOKUP(H26,Уч!$C$2:$L$1100,8,FALSE)</f>
        <v>0</v>
      </c>
      <c r="J26" s="313" t="s">
        <v>686</v>
      </c>
      <c r="K26" s="252"/>
      <c r="L26" s="259">
        <v>1</v>
      </c>
      <c r="M26" s="309"/>
      <c r="N26" s="260" t="str">
        <f>VLOOKUP(H26,Уч!$C$2:$L$1100,9,FALSE)</f>
        <v>Монастырский М.И.</v>
      </c>
      <c r="O26" s="254"/>
      <c r="P26" s="51"/>
    </row>
    <row r="27" spans="1:19" ht="15.75" x14ac:dyDescent="0.25">
      <c r="A27" s="41">
        <f ca="1">RAND()</f>
        <v>0.12059614800851792</v>
      </c>
      <c r="B27" s="93">
        <v>18</v>
      </c>
      <c r="C27" s="246" t="str">
        <f>VLOOKUP(H27,Уч!$C$2:$L$1100,2,FALSE)</f>
        <v>Лялин Вячеслав</v>
      </c>
      <c r="D27" s="247">
        <f>VLOOKUP(H27,Уч!$C$2:$L$1100,3,FALSE)</f>
        <v>34515</v>
      </c>
      <c r="E27" s="248" t="str">
        <f>VLOOKUP(H27,Уч!$C$2:$L$1100,4,FALSE)</f>
        <v>кмс</v>
      </c>
      <c r="F27" s="249" t="str">
        <f>VLOOKUP(H27,Уч!$C$2:$L$1100,5,FALSE)</f>
        <v>Москва</v>
      </c>
      <c r="G27" s="250" t="str">
        <f>VLOOKUP(H27,Уч!$C$2:$L$1100,6,FALSE)</f>
        <v>СДЮШОР ЦСКА</v>
      </c>
      <c r="H27" s="140">
        <v>18</v>
      </c>
      <c r="I27" s="288">
        <f>VLOOKUP(H27,Уч!$C$2:$L$1100,8,FALSE)</f>
        <v>0</v>
      </c>
      <c r="J27" s="251" t="s">
        <v>699</v>
      </c>
      <c r="K27" s="252"/>
      <c r="L27" s="259">
        <v>1</v>
      </c>
      <c r="M27" s="309"/>
      <c r="N27" s="260" t="str">
        <f>VLOOKUP(H27,Уч!$C$2:$L$1100,9,FALSE)</f>
        <v>Лиман В.П.,Логинова Н.С.</v>
      </c>
      <c r="O27" s="254"/>
      <c r="P27" s="51"/>
    </row>
    <row r="28" spans="1:19" ht="15.75" x14ac:dyDescent="0.25">
      <c r="A28" s="41"/>
      <c r="B28" s="93">
        <v>19</v>
      </c>
      <c r="C28" s="246" t="str">
        <f>VLOOKUP(H28,Уч!$C$2:$L$1100,2,FALSE)</f>
        <v>Стукалов Валентин</v>
      </c>
      <c r="D28" s="247">
        <f>VLOOKUP(H28,Уч!$C$2:$L$1100,3,FALSE)</f>
        <v>35271</v>
      </c>
      <c r="E28" s="248" t="str">
        <f>VLOOKUP(H28,Уч!$C$2:$L$1100,4,FALSE)</f>
        <v>1</v>
      </c>
      <c r="F28" s="249" t="str">
        <f>VLOOKUP(H28,Уч!$C$2:$L$1100,5,FALSE)</f>
        <v>Москва</v>
      </c>
      <c r="G28" s="250" t="str">
        <f>VLOOKUP(H28,Уч!$C$2:$L$1100,6,FALSE)</f>
        <v>СДЮСШОР-44</v>
      </c>
      <c r="H28" s="140">
        <v>33</v>
      </c>
      <c r="I28" s="288">
        <f>VLOOKUP(H28,Уч!$C$2:$L$1100,8,FALSE)</f>
        <v>0</v>
      </c>
      <c r="J28" s="313" t="s">
        <v>687</v>
      </c>
      <c r="K28" s="252"/>
      <c r="L28" s="259">
        <v>1</v>
      </c>
      <c r="M28" s="309"/>
      <c r="N28" s="260" t="str">
        <f>VLOOKUP(H28,Уч!$C$2:$L$1100,9,FALSE)</f>
        <v>Ревун Е.Н.,Ревун В.Д.,Тетюшин С.В.</v>
      </c>
      <c r="O28" s="254"/>
      <c r="P28" s="51"/>
    </row>
    <row r="29" spans="1:19" ht="15.75" x14ac:dyDescent="0.25">
      <c r="A29" s="41"/>
      <c r="B29" s="93">
        <v>20</v>
      </c>
      <c r="C29" s="246" t="str">
        <f>VLOOKUP(H29,Уч!$C$2:$L$1100,2,FALSE)</f>
        <v>Рулевский Евгений</v>
      </c>
      <c r="D29" s="247">
        <f>VLOOKUP(H29,Уч!$C$2:$L$1100,3,FALSE)</f>
        <v>32597</v>
      </c>
      <c r="E29" s="248" t="str">
        <f>VLOOKUP(H29,Уч!$C$2:$L$1100,4,FALSE)</f>
        <v>кмс</v>
      </c>
      <c r="F29" s="249" t="str">
        <f>VLOOKUP(H29,Уч!$C$2:$L$1100,5,FALSE)</f>
        <v>Москва</v>
      </c>
      <c r="G29" s="250" t="str">
        <f>VLOOKUP(H29,Уч!$C$2:$L$1100,6,FALSE)</f>
        <v>Динамо</v>
      </c>
      <c r="H29" s="140">
        <v>28</v>
      </c>
      <c r="I29" s="288">
        <f>VLOOKUP(H29,Уч!$C$2:$L$1100,8,FALSE)</f>
        <v>0</v>
      </c>
      <c r="J29" s="251" t="s">
        <v>703</v>
      </c>
      <c r="K29" s="252"/>
      <c r="L29" s="259">
        <v>2</v>
      </c>
      <c r="M29" s="309"/>
      <c r="N29" s="260" t="str">
        <f>VLOOKUP(H29,Уч!$C$2:$L$1100,9,FALSE)</f>
        <v>Беляев Л.Н.</v>
      </c>
      <c r="O29" s="254"/>
      <c r="P29" s="51"/>
    </row>
    <row r="30" spans="1:19" ht="15.75" x14ac:dyDescent="0.25">
      <c r="A30" s="41">
        <f ca="1">RAND()</f>
        <v>0.5454085559184888</v>
      </c>
      <c r="B30" s="93">
        <v>21</v>
      </c>
      <c r="C30" s="246" t="str">
        <f>VLOOKUP(H30,Уч!$C$2:$L$1100,2,FALSE)</f>
        <v>Новиков Алексей</v>
      </c>
      <c r="D30" s="247">
        <f>VLOOKUP(H30,Уч!$C$2:$L$1100,3,FALSE)</f>
        <v>34031</v>
      </c>
      <c r="E30" s="248" t="str">
        <f>VLOOKUP(H30,Уч!$C$2:$L$1100,4,FALSE)</f>
        <v>кмс</v>
      </c>
      <c r="F30" s="249" t="str">
        <f>VLOOKUP(H30,Уч!$C$2:$L$1100,5,FALSE)</f>
        <v>Москва</v>
      </c>
      <c r="G30" s="250" t="str">
        <f>VLOOKUP(H30,Уч!$C$2:$L$1100,6,FALSE)</f>
        <v>СДЮШОР ЦСКА</v>
      </c>
      <c r="H30" s="140">
        <v>21</v>
      </c>
      <c r="I30" s="288">
        <f>VLOOKUP(H30,Уч!$C$2:$L$1100,8,FALSE)</f>
        <v>0</v>
      </c>
      <c r="J30" s="251" t="s">
        <v>701</v>
      </c>
      <c r="K30" s="252"/>
      <c r="L30" s="259">
        <v>2</v>
      </c>
      <c r="M30" s="309"/>
      <c r="N30" s="260" t="str">
        <f>VLOOKUP(H30,Уч!$C$2:$L$1100,9,FALSE)</f>
        <v>Лиман В.П.,Логинова Н.С.</v>
      </c>
      <c r="O30" s="254"/>
      <c r="P30" s="51"/>
    </row>
    <row r="31" spans="1:19" ht="15.75" x14ac:dyDescent="0.25">
      <c r="A31" s="41"/>
      <c r="B31" s="93">
        <v>22</v>
      </c>
      <c r="C31" s="246" t="str">
        <f>VLOOKUP(H31,Уч!$C$2:$L$1100,2,FALSE)</f>
        <v>Шведов Роман</v>
      </c>
      <c r="D31" s="247">
        <f>VLOOKUP(H31,Уч!$C$2:$L$1100,3,FALSE)</f>
        <v>34169</v>
      </c>
      <c r="E31" s="248" t="str">
        <f>VLOOKUP(H31,Уч!$C$2:$L$1100,4,FALSE)</f>
        <v>1</v>
      </c>
      <c r="F31" s="249" t="str">
        <f>VLOOKUP(H31,Уч!$C$2:$L$1100,5,FALSE)</f>
        <v>Москва</v>
      </c>
      <c r="G31" s="250" t="str">
        <f>VLOOKUP(H31,Уч!$C$2:$L$1100,6,FALSE)</f>
        <v>МГТУ им. Баумана</v>
      </c>
      <c r="H31" s="140">
        <v>37</v>
      </c>
      <c r="I31" s="288">
        <f>VLOOKUP(H31,Уч!$C$2:$L$1100,8,FALSE)</f>
        <v>0</v>
      </c>
      <c r="J31" s="313" t="s">
        <v>690</v>
      </c>
      <c r="K31" s="252"/>
      <c r="L31" s="259">
        <v>2</v>
      </c>
      <c r="M31" s="309"/>
      <c r="N31" s="260" t="str">
        <f>VLOOKUP(H31,Уч!$C$2:$L$1100,9,FALSE)</f>
        <v>Толстой Е.В.</v>
      </c>
      <c r="O31" s="254"/>
      <c r="P31" s="51"/>
    </row>
    <row r="32" spans="1:19" ht="15.75" x14ac:dyDescent="0.25">
      <c r="A32" s="41"/>
      <c r="B32" s="93">
        <v>23</v>
      </c>
      <c r="C32" s="246" t="str">
        <f>VLOOKUP(H32,Уч!$C$2:$L$1100,2,FALSE)</f>
        <v>Черепанов Данил</v>
      </c>
      <c r="D32" s="247">
        <f>VLOOKUP(H32,Уч!$C$2:$L$1100,3,FALSE)</f>
        <v>33651</v>
      </c>
      <c r="E32" s="248" t="str">
        <f>VLOOKUP(H32,Уч!$C$2:$L$1100,4,FALSE)</f>
        <v>1</v>
      </c>
      <c r="F32" s="249" t="str">
        <f>VLOOKUP(H32,Уч!$C$2:$L$1100,5,FALSE)</f>
        <v>Москва</v>
      </c>
      <c r="G32" s="250" t="str">
        <f>VLOOKUP(H32,Уч!$C$2:$L$1100,6,FALSE)</f>
        <v>МГУ</v>
      </c>
      <c r="H32" s="192">
        <v>36</v>
      </c>
      <c r="I32" s="288">
        <f>VLOOKUP(H32,Уч!$C$2:$L$1100,8,FALSE)</f>
        <v>0</v>
      </c>
      <c r="J32" s="313" t="s">
        <v>688</v>
      </c>
      <c r="K32" s="252"/>
      <c r="L32" s="259">
        <v>2</v>
      </c>
      <c r="M32" s="309"/>
      <c r="N32" s="260" t="str">
        <f>VLOOKUP(H32,Уч!$C$2:$L$1100,9,FALSE)</f>
        <v>Данишевская И.Н.</v>
      </c>
      <c r="O32" s="254"/>
      <c r="P32" s="51"/>
    </row>
    <row r="33" spans="1:19" ht="15.75" x14ac:dyDescent="0.25">
      <c r="A33" s="41"/>
      <c r="B33" s="93">
        <v>24</v>
      </c>
      <c r="C33" s="246" t="str">
        <f>VLOOKUP(H33,Уч!$C$2:$L$1100,2,FALSE)</f>
        <v>Пушкарев Никита</v>
      </c>
      <c r="D33" s="247">
        <f>VLOOKUP(H33,Уч!$C$2:$L$1100,3,FALSE)</f>
        <v>34037</v>
      </c>
      <c r="E33" s="248" t="str">
        <f>VLOOKUP(H33,Уч!$C$2:$L$1100,4,FALSE)</f>
        <v>кмс</v>
      </c>
      <c r="F33" s="249" t="str">
        <f>VLOOKUP(H33,Уч!$C$2:$L$1100,5,FALSE)</f>
        <v>Москва</v>
      </c>
      <c r="G33" s="250" t="str">
        <f>VLOOKUP(H33,Уч!$C$2:$L$1100,6,FALSE)</f>
        <v>СДЮСШОР 24</v>
      </c>
      <c r="H33" s="140">
        <v>27</v>
      </c>
      <c r="I33" s="288">
        <f>VLOOKUP(H33,Уч!$C$2:$L$1100,8,FALSE)</f>
        <v>0</v>
      </c>
      <c r="J33" s="313" t="s">
        <v>691</v>
      </c>
      <c r="K33" s="252"/>
      <c r="L33" s="259">
        <v>3</v>
      </c>
      <c r="M33" s="309"/>
      <c r="N33" s="260" t="str">
        <f>VLOOKUP(H33,Уч!$C$2:$L$1100,9,FALSE)</f>
        <v>Фролова Т.С.</v>
      </c>
      <c r="O33" s="254"/>
      <c r="P33" s="51"/>
    </row>
    <row r="34" spans="1:19" ht="15.75" x14ac:dyDescent="0.25">
      <c r="A34" s="41">
        <f ca="1">RAND()</f>
        <v>6.8129613100278541E-2</v>
      </c>
      <c r="B34" s="93"/>
      <c r="C34" s="246" t="str">
        <f>VLOOKUP(H34,Уч!$C$2:$L$1100,2,FALSE)</f>
        <v>Юров Антон</v>
      </c>
      <c r="D34" s="247">
        <f>VLOOKUP(H34,Уч!$C$2:$L$1100,3,FALSE)</f>
        <v>33718</v>
      </c>
      <c r="E34" s="248" t="str">
        <f>VLOOKUP(H34,Уч!$C$2:$L$1100,4,FALSE)</f>
        <v>кмс</v>
      </c>
      <c r="F34" s="249" t="str">
        <f>VLOOKUP(H34,Уч!$C$2:$L$1100,5,FALSE)</f>
        <v>Москва</v>
      </c>
      <c r="G34" s="250" t="str">
        <f>VLOOKUP(H34,Уч!$C$2:$L$1100,6,FALSE)</f>
        <v>СДЮСШОР-44</v>
      </c>
      <c r="H34" s="140">
        <v>38</v>
      </c>
      <c r="I34" s="288">
        <f>VLOOKUP(H34,Уч!$C$2:$L$1100,8,FALSE)</f>
        <v>0</v>
      </c>
      <c r="J34" s="313" t="s">
        <v>684</v>
      </c>
      <c r="K34" s="252"/>
      <c r="L34" s="316" t="e">
        <f t="shared" ref="L10:L43" si="0">LOOKUP(J34,$R$1:$R$11,$Q$1:$Q$11)</f>
        <v>#N/A</v>
      </c>
      <c r="M34" s="309"/>
      <c r="N34" s="260" t="str">
        <f>VLOOKUP(H34,Уч!$C$2:$L$1100,9,FALSE)</f>
        <v>Крючкова Т.Г., Алексидзе А.С.</v>
      </c>
      <c r="O34" s="254"/>
      <c r="P34" s="51"/>
      <c r="Q34" s="39"/>
      <c r="R34" s="39">
        <v>56</v>
      </c>
      <c r="S34" s="39" t="s">
        <v>67</v>
      </c>
    </row>
    <row r="35" spans="1:19" ht="15.75" x14ac:dyDescent="0.25">
      <c r="A35" s="41">
        <f ca="1">RAND()</f>
        <v>0.63336598026249702</v>
      </c>
      <c r="B35" s="93"/>
      <c r="C35" s="246" t="str">
        <f>VLOOKUP(H35,Уч!$C$2:$L$1100,2,FALSE)</f>
        <v>Нестеренко Владимир</v>
      </c>
      <c r="D35" s="247">
        <f>VLOOKUP(H35,Уч!$C$2:$L$1100,3,FALSE)</f>
        <v>1989</v>
      </c>
      <c r="E35" s="248" t="str">
        <f>VLOOKUP(H35,Уч!$C$2:$L$1100,4,FALSE)</f>
        <v>1</v>
      </c>
      <c r="F35" s="249" t="str">
        <f>VLOOKUP(H35,Уч!$C$2:$L$1100,5,FALSE)</f>
        <v>Москва</v>
      </c>
      <c r="G35" s="250" t="str">
        <f>VLOOKUP(H35,Уч!$C$2:$L$1100,6,FALSE)</f>
        <v>РОО КСК ЛУЧ</v>
      </c>
      <c r="H35" s="140">
        <v>20</v>
      </c>
      <c r="I35" s="288">
        <f>VLOOKUP(H35,Уч!$C$2:$L$1100,8,FALSE)</f>
        <v>0</v>
      </c>
      <c r="J35" s="251" t="s">
        <v>684</v>
      </c>
      <c r="K35" s="252"/>
      <c r="L35" s="316" t="e">
        <f t="shared" si="0"/>
        <v>#N/A</v>
      </c>
      <c r="M35" s="309"/>
      <c r="N35" s="260" t="str">
        <f>VLOOKUP(H35,Уч!$C$2:$L$1100,9,FALSE)</f>
        <v>Куканов ЮС</v>
      </c>
      <c r="O35" s="253"/>
      <c r="P35" s="129"/>
    </row>
    <row r="36" spans="1:19" ht="15.75" x14ac:dyDescent="0.25">
      <c r="A36" s="41"/>
      <c r="B36" s="93"/>
      <c r="C36" s="246" t="str">
        <f>VLOOKUP(H36,Уч!$C$2:$L$1100,2,FALSE)</f>
        <v xml:space="preserve">Губарев Роман </v>
      </c>
      <c r="D36" s="247">
        <f>VLOOKUP(H36,Уч!$C$2:$L$1100,3,FALSE)</f>
        <v>29916</v>
      </c>
      <c r="E36" s="248" t="str">
        <f>VLOOKUP(H36,Уч!$C$2:$L$1100,4,FALSE)</f>
        <v>1</v>
      </c>
      <c r="F36" s="249" t="str">
        <f>VLOOKUP(H36,Уч!$C$2:$L$1100,5,FALSE)</f>
        <v>Москва</v>
      </c>
      <c r="G36" s="250" t="str">
        <f>VLOOKUP(H36,Уч!$C$2:$L$1100,6,FALSE)</f>
        <v>ДЮСШ равн.возм.</v>
      </c>
      <c r="H36" s="140">
        <v>11</v>
      </c>
      <c r="I36" s="288">
        <f>VLOOKUP(H36,Уч!$C$2:$L$1100,8,FALSE)</f>
        <v>0</v>
      </c>
      <c r="J36" s="313" t="s">
        <v>689</v>
      </c>
      <c r="K36" s="252"/>
      <c r="L36" s="316" t="e">
        <f t="shared" si="0"/>
        <v>#N/A</v>
      </c>
      <c r="M36" s="309"/>
      <c r="N36" s="260" t="str">
        <f>VLOOKUP(H36,Уч!$C$2:$L$1100,9,FALSE)</f>
        <v>Крошкин Б.Ю</v>
      </c>
      <c r="O36" s="254"/>
      <c r="P36" s="51"/>
    </row>
    <row r="37" spans="1:19" ht="15.75" x14ac:dyDescent="0.25">
      <c r="A37" s="42"/>
      <c r="B37" s="93" t="s">
        <v>673</v>
      </c>
      <c r="C37" s="246" t="str">
        <f>VLOOKUP(H37,Уч!$C$2:$L$1100,2,FALSE)</f>
        <v>Анищенко Станислав</v>
      </c>
      <c r="D37" s="247">
        <f>VLOOKUP(H37,Уч!$C$2:$L$1100,3,FALSE)</f>
        <v>30184</v>
      </c>
      <c r="E37" s="248" t="str">
        <f>VLOOKUP(H37,Уч!$C$2:$L$1100,4,FALSE)</f>
        <v>мс</v>
      </c>
      <c r="F37" s="249" t="str">
        <f>VLOOKUP(H37,Уч!$C$2:$L$1100,5,FALSE)</f>
        <v>Московская</v>
      </c>
      <c r="G37" s="250" t="str">
        <f>VLOOKUP(H37,Уч!$C$2:$L$1100,6,FALSE)</f>
        <v>ЦСП по л/а</v>
      </c>
      <c r="H37" s="140">
        <v>3</v>
      </c>
      <c r="I37" s="250" t="str">
        <f>VLOOKUP(H37,Уч!$C$2:$L$1100,8,FALSE)</f>
        <v>в/к</v>
      </c>
      <c r="J37" s="251" t="s">
        <v>709</v>
      </c>
      <c r="K37" s="252"/>
      <c r="L37" s="259" t="s">
        <v>53</v>
      </c>
      <c r="M37" s="309"/>
      <c r="N37" s="260" t="str">
        <f>VLOOKUP(H37,Уч!$C$2:$L$1100,9,FALSE)</f>
        <v>Божко ВА</v>
      </c>
      <c r="O37" s="254"/>
      <c r="P37" s="51"/>
    </row>
    <row r="38" spans="1:19" ht="15.75" x14ac:dyDescent="0.25">
      <c r="A38" s="41">
        <f ca="1">RAND()</f>
        <v>0.83798415548951166</v>
      </c>
      <c r="B38" s="93" t="s">
        <v>673</v>
      </c>
      <c r="C38" s="246" t="str">
        <f>VLOOKUP(H38,Уч!$C$2:$L$1100,2,FALSE)</f>
        <v>Пискарев Дмитрий</v>
      </c>
      <c r="D38" s="247" t="str">
        <f>VLOOKUP(H38,Уч!$C$2:$L$1100,3,FALSE)</f>
        <v>6.10.88</v>
      </c>
      <c r="E38" s="248" t="str">
        <f>VLOOKUP(H38,Уч!$C$2:$L$1100,4,FALSE)</f>
        <v>кмс</v>
      </c>
      <c r="F38" s="249" t="str">
        <f>VLOOKUP(H38,Уч!$C$2:$L$1100,5,FALSE)</f>
        <v>Московская</v>
      </c>
      <c r="G38" s="250" t="str">
        <f>VLOOKUP(H38,Уч!$C$2:$L$1100,6,FALSE)</f>
        <v>СДЮШОР Мос.обл</v>
      </c>
      <c r="H38" s="140">
        <v>24</v>
      </c>
      <c r="I38" s="250" t="str">
        <f>VLOOKUP(H38,Уч!$C$2:$L$1100,8,FALSE)</f>
        <v>в/к</v>
      </c>
      <c r="J38" s="251" t="s">
        <v>712</v>
      </c>
      <c r="K38" s="252"/>
      <c r="L38" s="259" t="s">
        <v>53</v>
      </c>
      <c r="M38" s="309"/>
      <c r="N38" s="260" t="str">
        <f>VLOOKUP(H38,Уч!$C$2:$L$1100,9,FALSE)</f>
        <v>Сафронов О.А.</v>
      </c>
      <c r="O38" s="253"/>
      <c r="P38" s="129"/>
    </row>
    <row r="39" spans="1:19" ht="15.75" x14ac:dyDescent="0.25">
      <c r="A39" s="41">
        <f ca="1">RAND()</f>
        <v>0.6814014733341065</v>
      </c>
      <c r="B39" s="93" t="s">
        <v>673</v>
      </c>
      <c r="C39" s="246" t="str">
        <f>VLOOKUP(H39,Уч!$C$2:$L$1100,2,FALSE)</f>
        <v>Аникин Антон</v>
      </c>
      <c r="D39" s="247">
        <f>VLOOKUP(H39,Уч!$C$2:$L$1100,3,FALSE)</f>
        <v>31065</v>
      </c>
      <c r="E39" s="248" t="str">
        <f>VLOOKUP(H39,Уч!$C$2:$L$1100,4,FALSE)</f>
        <v>кмс</v>
      </c>
      <c r="F39" s="249" t="str">
        <f>VLOOKUP(H39,Уч!$C$2:$L$1100,5,FALSE)</f>
        <v>Красноярский</v>
      </c>
      <c r="G39" s="288">
        <f>VLOOKUP(H39,Уч!$C$2:$L$1100,6,FALSE)</f>
        <v>0</v>
      </c>
      <c r="H39" s="140">
        <v>2</v>
      </c>
      <c r="I39" s="250" t="str">
        <f>VLOOKUP(H39,Уч!$C$2:$L$1100,8,FALSE)</f>
        <v>в/к</v>
      </c>
      <c r="J39" s="251" t="s">
        <v>711</v>
      </c>
      <c r="K39" s="252"/>
      <c r="L39" s="259" t="s">
        <v>53</v>
      </c>
      <c r="M39" s="309"/>
      <c r="N39" s="260" t="str">
        <f>VLOOKUP(H39,Уч!$C$2:$L$1100,9,FALSE)</f>
        <v>Кара Ю.Н., Епишин С.Д.</v>
      </c>
      <c r="O39" s="254"/>
      <c r="P39" s="51"/>
    </row>
    <row r="40" spans="1:19" ht="15.75" x14ac:dyDescent="0.25">
      <c r="A40" s="41">
        <f ca="1">RAND()</f>
        <v>0.64439775678443778</v>
      </c>
      <c r="B40" s="93" t="s">
        <v>673</v>
      </c>
      <c r="C40" s="246" t="str">
        <f>VLOOKUP(H40,Уч!$C$2:$L$1100,2,FALSE)</f>
        <v>Захаров Борис</v>
      </c>
      <c r="D40" s="247">
        <f>VLOOKUP(H40,Уч!$C$2:$L$1100,3,FALSE)</f>
        <v>30773</v>
      </c>
      <c r="E40" s="248" t="str">
        <f>VLOOKUP(H40,Уч!$C$2:$L$1100,4,FALSE)</f>
        <v>мс</v>
      </c>
      <c r="F40" s="249" t="str">
        <f>VLOOKUP(H40,Уч!$C$2:$L$1100,5,FALSE)</f>
        <v>Омская</v>
      </c>
      <c r="G40" s="250" t="str">
        <f>VLOOKUP(H40,Уч!$C$2:$L$1100,6,FALSE)</f>
        <v>ЦСП по л/а</v>
      </c>
      <c r="H40" s="140">
        <v>13</v>
      </c>
      <c r="I40" s="250" t="str">
        <f>VLOOKUP(H40,Уч!$C$2:$L$1100,8,FALSE)</f>
        <v>в/к</v>
      </c>
      <c r="J40" s="251" t="s">
        <v>710</v>
      </c>
      <c r="K40" s="252"/>
      <c r="L40" s="259" t="s">
        <v>53</v>
      </c>
      <c r="M40" s="309"/>
      <c r="N40" s="260" t="str">
        <f>VLOOKUP(H40,Уч!$C$2:$L$1100,9,FALSE)</f>
        <v>Хмелев А.Е</v>
      </c>
      <c r="O40" s="254"/>
      <c r="P40" s="51"/>
    </row>
    <row r="41" spans="1:19" ht="15.75" x14ac:dyDescent="0.25">
      <c r="A41" s="41">
        <f ca="1">RAND()</f>
        <v>4.6057115711917618E-2</v>
      </c>
      <c r="B41" s="93" t="s">
        <v>673</v>
      </c>
      <c r="C41" s="246" t="str">
        <f>VLOOKUP(H41,Уч!$C$2:$L$1100,2,FALSE)</f>
        <v>Неделин Дмитрий</v>
      </c>
      <c r="D41" s="247">
        <f>VLOOKUP(H41,Уч!$C$2:$L$1100,3,FALSE)</f>
        <v>33567</v>
      </c>
      <c r="E41" s="248" t="str">
        <f>VLOOKUP(H41,Уч!$C$2:$L$1100,4,FALSE)</f>
        <v>кмс</v>
      </c>
      <c r="F41" s="249" t="str">
        <f>VLOOKUP(H41,Уч!$C$2:$L$1100,5,FALSE)</f>
        <v>Пензенская</v>
      </c>
      <c r="G41" s="250" t="str">
        <f>VLOOKUP(H41,Уч!$C$2:$L$1100,6,FALSE)</f>
        <v>ЦСП по л/а</v>
      </c>
      <c r="H41" s="140">
        <v>19</v>
      </c>
      <c r="I41" s="250" t="str">
        <f>VLOOKUP(H41,Уч!$C$2:$L$1100,8,FALSE)</f>
        <v>в/к</v>
      </c>
      <c r="J41" s="251" t="s">
        <v>693</v>
      </c>
      <c r="K41" s="252"/>
      <c r="L41" s="259" t="s">
        <v>53</v>
      </c>
      <c r="M41" s="309"/>
      <c r="N41" s="260" t="str">
        <f>VLOOKUP(H41,Уч!$C$2:$L$1100,9,FALSE)</f>
        <v>Божко ВА</v>
      </c>
      <c r="O41" s="253"/>
      <c r="P41" s="129"/>
    </row>
    <row r="42" spans="1:19" ht="15.75" x14ac:dyDescent="0.25">
      <c r="A42" s="41"/>
      <c r="B42" s="93" t="s">
        <v>673</v>
      </c>
      <c r="C42" s="246" t="str">
        <f>VLOOKUP(H42,Уч!$C$2:$L$1100,2,FALSE)</f>
        <v xml:space="preserve">Пряничников Семен </v>
      </c>
      <c r="D42" s="247" t="str">
        <f>VLOOKUP(H42,Уч!$C$2:$L$1100,3,FALSE)</f>
        <v>13.10.90</v>
      </c>
      <c r="E42" s="248" t="str">
        <f>VLOOKUP(H42,Уч!$C$2:$L$1100,4,FALSE)</f>
        <v>кмс</v>
      </c>
      <c r="F42" s="249" t="str">
        <f>VLOOKUP(H42,Уч!$C$2:$L$1100,5,FALSE)</f>
        <v>Московская</v>
      </c>
      <c r="G42" s="250" t="str">
        <f>VLOOKUP(H42,Уч!$C$2:$L$1100,6,FALSE)</f>
        <v>СДЮШОР Мос.обл</v>
      </c>
      <c r="H42" s="140">
        <v>26</v>
      </c>
      <c r="I42" s="250" t="str">
        <f>VLOOKUP(H42,Уч!$C$2:$L$1100,8,FALSE)</f>
        <v>в/к</v>
      </c>
      <c r="J42" s="251" t="s">
        <v>694</v>
      </c>
      <c r="K42" s="252"/>
      <c r="L42" s="259">
        <v>3</v>
      </c>
      <c r="M42" s="309"/>
      <c r="N42" s="260" t="str">
        <f>VLOOKUP(H42,Уч!$C$2:$L$1100,9,FALSE)</f>
        <v>Сафронов О.А.</v>
      </c>
      <c r="O42" s="254"/>
      <c r="P42" s="51"/>
    </row>
    <row r="43" spans="1:19" ht="15.75" x14ac:dyDescent="0.25">
      <c r="A43" s="41">
        <f ca="1">RAND()</f>
        <v>0.13626595104365924</v>
      </c>
      <c r="B43" s="93" t="s">
        <v>673</v>
      </c>
      <c r="C43" s="246" t="str">
        <f>VLOOKUP(H43,Уч!$C$2:$L$1100,2,FALSE)</f>
        <v>Тимошин Андрей</v>
      </c>
      <c r="D43" s="247">
        <f>VLOOKUP(H43,Уч!$C$2:$L$1100,3,FALSE)</f>
        <v>32390</v>
      </c>
      <c r="E43" s="248" t="str">
        <f>VLOOKUP(H43,Уч!$C$2:$L$1100,4,FALSE)</f>
        <v>кмс</v>
      </c>
      <c r="F43" s="249" t="str">
        <f>VLOOKUP(H43,Уч!$C$2:$L$1100,5,FALSE)</f>
        <v>Тверская</v>
      </c>
      <c r="G43" s="250" t="str">
        <f>VLOOKUP(H43,Уч!$C$2:$L$1100,6,FALSE)</f>
        <v>ОСДЮШОР</v>
      </c>
      <c r="H43" s="140">
        <v>35</v>
      </c>
      <c r="I43" s="250" t="str">
        <f>VLOOKUP(H43,Уч!$C$2:$L$1100,8,FALSE)</f>
        <v>в/к</v>
      </c>
      <c r="J43" s="251" t="s">
        <v>689</v>
      </c>
      <c r="K43" s="252"/>
      <c r="L43" s="259"/>
      <c r="M43" s="309"/>
      <c r="N43" s="260" t="str">
        <f>VLOOKUP(H43,Уч!$C$2:$L$1100,9,FALSE)</f>
        <v>Маренков Р.И.</v>
      </c>
      <c r="O43" s="254"/>
      <c r="P43" s="51"/>
    </row>
    <row r="44" spans="1:19" s="46" customFormat="1" ht="15.75" x14ac:dyDescent="0.3">
      <c r="C44" s="46" t="s">
        <v>50</v>
      </c>
      <c r="D44" s="98"/>
      <c r="O44" s="60"/>
      <c r="P44" s="45"/>
    </row>
    <row r="45" spans="1:19" s="46" customFormat="1" ht="15.75" x14ac:dyDescent="0.3">
      <c r="D45" s="98"/>
      <c r="O45" s="60"/>
      <c r="P45" s="45"/>
    </row>
    <row r="46" spans="1:19" s="46" customFormat="1" ht="15.75" x14ac:dyDescent="0.3">
      <c r="C46" s="46" t="s">
        <v>34</v>
      </c>
      <c r="D46" s="98"/>
      <c r="O46" s="60"/>
      <c r="P46" s="45"/>
    </row>
    <row r="47" spans="1:19" s="46" customFormat="1" ht="15.75" x14ac:dyDescent="0.3">
      <c r="D47" s="98"/>
      <c r="O47" s="60"/>
      <c r="P47" s="45"/>
    </row>
    <row r="48" spans="1:19" s="46" customFormat="1" ht="15.75" x14ac:dyDescent="0.3">
      <c r="D48" s="98"/>
      <c r="O48" s="60"/>
      <c r="P48" s="45"/>
    </row>
    <row r="49" spans="4:16" s="46" customFormat="1" ht="15.75" x14ac:dyDescent="0.3">
      <c r="D49" s="98"/>
      <c r="O49" s="60"/>
      <c r="P49" s="45"/>
    </row>
    <row r="50" spans="4:16" s="46" customFormat="1" ht="15.75" x14ac:dyDescent="0.3">
      <c r="D50" s="98"/>
      <c r="O50" s="60"/>
      <c r="P50" s="45"/>
    </row>
    <row r="51" spans="4:16" s="46" customFormat="1" ht="15.75" x14ac:dyDescent="0.3">
      <c r="D51" s="98"/>
      <c r="O51" s="60"/>
      <c r="P51" s="45"/>
    </row>
  </sheetData>
  <sortState ref="A10:S44">
    <sortCondition ref="J10:J44"/>
  </sortState>
  <printOptions horizontalCentered="1"/>
  <pageMargins left="0.39370078740157483" right="0.39370078740157483" top="0.39370078740157483" bottom="0.39370078740157483" header="0.51181102362204722" footer="0.70866141732283472"/>
  <pageSetup paperSize="9" scale="82" orientation="portrait" horizontalDpi="4294967293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34"/>
  <sheetViews>
    <sheetView view="pageBreakPreview" topLeftCell="B13" zoomScale="115" zoomScaleSheetLayoutView="115" workbookViewId="0">
      <selection activeCell="L26" sqref="L26:L30"/>
    </sheetView>
  </sheetViews>
  <sheetFormatPr defaultRowHeight="12.75" outlineLevelCol="1" x14ac:dyDescent="0.3"/>
  <cols>
    <col min="1" max="1" width="12" style="15" hidden="1" customWidth="1" outlineLevel="1"/>
    <col min="2" max="2" width="6.5703125" style="15" customWidth="1" collapsed="1"/>
    <col min="3" max="3" width="21.42578125" style="15" customWidth="1"/>
    <col min="4" max="4" width="6.42578125" style="97" customWidth="1"/>
    <col min="5" max="5" width="6.140625" style="15" customWidth="1"/>
    <col min="6" max="6" width="8.28515625" style="15" bestFit="1" customWidth="1"/>
    <col min="7" max="7" width="12.28515625" style="15" customWidth="1"/>
    <col min="8" max="8" width="5.42578125" style="15" customWidth="1"/>
    <col min="9" max="9" width="4.140625" style="15" hidden="1" customWidth="1"/>
    <col min="10" max="10" width="16.85546875" style="15" customWidth="1"/>
    <col min="11" max="11" width="6.140625" style="15" hidden="1" customWidth="1"/>
    <col min="12" max="12" width="6.140625" style="15" customWidth="1"/>
    <col min="13" max="13" width="5.42578125" style="15" hidden="1" customWidth="1"/>
    <col min="14" max="14" width="23.85546875" style="15" customWidth="1"/>
    <col min="15" max="15" width="9.140625" style="35" customWidth="1" outlineLevel="1"/>
    <col min="16" max="16" width="9.140625" style="17" customWidth="1" outlineLevel="1"/>
    <col min="17" max="16384" width="9.140625" style="15"/>
  </cols>
  <sheetData>
    <row r="1" spans="1:19" ht="15.75" x14ac:dyDescent="0.3">
      <c r="B1" s="31" t="str">
        <f>Расп!B26</f>
        <v>ЧЕМПИОНАТ г.Москвы по легкой атлетике</v>
      </c>
      <c r="D1" s="95"/>
      <c r="E1" s="17"/>
      <c r="O1" s="22"/>
      <c r="P1" s="21"/>
      <c r="Q1" s="39" t="s">
        <v>51</v>
      </c>
      <c r="R1" s="64">
        <v>6</v>
      </c>
    </row>
    <row r="2" spans="1:19" ht="15.75" x14ac:dyDescent="0.3">
      <c r="B2" s="31" t="str">
        <f>Расп!B27</f>
        <v>Москва, ЛФК ЦСКА 23-24.01.2014г.</v>
      </c>
      <c r="D2" s="95"/>
      <c r="E2" s="17"/>
      <c r="O2" s="22"/>
      <c r="P2" s="21"/>
      <c r="Q2" s="39" t="s">
        <v>52</v>
      </c>
      <c r="R2" s="64">
        <v>6.71</v>
      </c>
      <c r="S2" s="39" t="s">
        <v>51</v>
      </c>
    </row>
    <row r="3" spans="1:19" x14ac:dyDescent="0.3">
      <c r="C3" s="24"/>
      <c r="D3" s="95"/>
      <c r="E3" s="17"/>
      <c r="O3" s="22"/>
      <c r="P3" s="21"/>
      <c r="Q3" s="39" t="s">
        <v>53</v>
      </c>
      <c r="R3" s="64">
        <v>6.85</v>
      </c>
      <c r="S3" s="39" t="s">
        <v>52</v>
      </c>
    </row>
    <row r="4" spans="1:19" ht="15.75" x14ac:dyDescent="0.3">
      <c r="C4" s="245" t="str">
        <f>Расп!B14</f>
        <v>БЕГ 3000м</v>
      </c>
      <c r="D4" s="95"/>
      <c r="E4" s="17"/>
      <c r="G4" s="75">
        <f>Расп!A14</f>
        <v>41663</v>
      </c>
      <c r="H4" s="296">
        <f>Расп!F7</f>
        <v>0</v>
      </c>
      <c r="I4" s="76"/>
      <c r="L4" s="25"/>
      <c r="O4" s="22"/>
      <c r="P4" s="21"/>
      <c r="Q4" s="39">
        <v>1</v>
      </c>
      <c r="R4" s="64">
        <v>7.05</v>
      </c>
      <c r="S4" s="39" t="s">
        <v>53</v>
      </c>
    </row>
    <row r="5" spans="1:19" ht="15.75" x14ac:dyDescent="0.3">
      <c r="C5" s="31" t="str">
        <f>Расп!B29</f>
        <v>МУЖЧИНЫ</v>
      </c>
      <c r="D5" s="95"/>
      <c r="E5" s="17"/>
      <c r="G5" s="308" t="s">
        <v>31</v>
      </c>
      <c r="H5" s="315" t="str">
        <f>Расп!C14</f>
        <v>17.20</v>
      </c>
      <c r="I5" s="76"/>
      <c r="L5" s="27"/>
      <c r="O5" s="29" t="s">
        <v>17</v>
      </c>
      <c r="P5" s="21"/>
      <c r="Q5" s="39">
        <v>2</v>
      </c>
      <c r="R5" s="64">
        <v>7.35</v>
      </c>
      <c r="S5" s="39">
        <v>1</v>
      </c>
    </row>
    <row r="6" spans="1:19" ht="15.75" x14ac:dyDescent="0.3">
      <c r="C6" s="30" t="s">
        <v>704</v>
      </c>
      <c r="D6" s="95"/>
      <c r="E6" s="17"/>
      <c r="G6" s="295" t="s">
        <v>12</v>
      </c>
      <c r="H6" s="296">
        <f>Расп!H7</f>
        <v>0</v>
      </c>
      <c r="I6" s="76"/>
      <c r="J6" s="308" t="s">
        <v>32</v>
      </c>
      <c r="K6" s="27">
        <f>Расп!D14</f>
        <v>0</v>
      </c>
      <c r="O6" s="29" t="s">
        <v>18</v>
      </c>
      <c r="P6" s="21"/>
      <c r="Q6" s="39">
        <v>3</v>
      </c>
      <c r="R6" s="64">
        <v>7.65</v>
      </c>
      <c r="S6" s="39">
        <v>2</v>
      </c>
    </row>
    <row r="7" spans="1:19" ht="15.75" x14ac:dyDescent="0.3">
      <c r="C7" s="47" t="s">
        <v>654</v>
      </c>
      <c r="D7" s="95"/>
      <c r="E7" s="17"/>
      <c r="G7" s="294"/>
      <c r="H7" s="294"/>
      <c r="O7" s="29" t="s">
        <v>19</v>
      </c>
      <c r="P7" s="21"/>
      <c r="Q7" s="39" t="s">
        <v>37</v>
      </c>
      <c r="R7" s="64">
        <v>8.0500000000000007</v>
      </c>
      <c r="S7" s="39">
        <v>3</v>
      </c>
    </row>
    <row r="8" spans="1:19" s="39" customFormat="1" x14ac:dyDescent="0.3">
      <c r="A8" s="318" t="s">
        <v>33</v>
      </c>
      <c r="B8" s="40" t="s">
        <v>29</v>
      </c>
      <c r="C8" s="40" t="s">
        <v>13</v>
      </c>
      <c r="D8" s="130" t="s">
        <v>0</v>
      </c>
      <c r="E8" s="40" t="s">
        <v>58</v>
      </c>
      <c r="F8" s="40" t="s">
        <v>661</v>
      </c>
      <c r="G8" s="40" t="s">
        <v>7</v>
      </c>
      <c r="H8" s="40" t="s">
        <v>15</v>
      </c>
      <c r="I8" s="40"/>
      <c r="J8" s="40" t="s">
        <v>14</v>
      </c>
      <c r="K8" s="40" t="s">
        <v>72</v>
      </c>
      <c r="L8" s="40" t="s">
        <v>44</v>
      </c>
      <c r="M8" s="40" t="s">
        <v>22</v>
      </c>
      <c r="N8" s="40" t="s">
        <v>46</v>
      </c>
      <c r="O8" s="310" t="s">
        <v>21</v>
      </c>
      <c r="P8" s="29" t="s">
        <v>20</v>
      </c>
      <c r="Q8" s="39" t="s">
        <v>36</v>
      </c>
      <c r="R8" s="64">
        <v>8.4499999999999993</v>
      </c>
      <c r="S8" s="39" t="s">
        <v>37</v>
      </c>
    </row>
    <row r="9" spans="1:19" s="39" customFormat="1" ht="16.5" customHeight="1" x14ac:dyDescent="0.25">
      <c r="B9" s="93">
        <v>1</v>
      </c>
      <c r="C9" s="246" t="str">
        <f>VLOOKUP(H9,Уч!$C$2:$L$1100,2,FALSE)</f>
        <v>Чистов Алексей</v>
      </c>
      <c r="D9" s="247">
        <f>VLOOKUP(H9,Уч!$C$2:$L$1100,3,FALSE)</f>
        <v>31520</v>
      </c>
      <c r="E9" s="248" t="str">
        <f>VLOOKUP(H9,Уч!$C$2:$L$1100,4,FALSE)</f>
        <v>мс</v>
      </c>
      <c r="F9" s="249" t="str">
        <f>VLOOKUP(H9,Уч!$C$2:$L$1100,5,FALSE)</f>
        <v>Москва</v>
      </c>
      <c r="G9" s="250" t="str">
        <f>VLOOKUP(H9,Уч!$C$2:$L$1100,6,FALSE)</f>
        <v>ЦСП по л/а</v>
      </c>
      <c r="H9" s="140">
        <v>282</v>
      </c>
      <c r="I9" s="288">
        <f>VLOOKUP(H9,Уч!$C$2:$L$1100,8,FALSE)</f>
        <v>0</v>
      </c>
      <c r="J9" s="251" t="s">
        <v>765</v>
      </c>
      <c r="K9" s="252"/>
      <c r="L9" s="259" t="s">
        <v>53</v>
      </c>
      <c r="M9" s="309"/>
      <c r="N9" s="260" t="str">
        <f>VLOOKUP(H9,Уч!$C$2:$L$1100,9,FALSE)</f>
        <v>Осипов С.А., Петров Н.Д., Табаченков Д.А.</v>
      </c>
      <c r="O9" s="254"/>
      <c r="P9" s="51"/>
      <c r="R9" s="64"/>
    </row>
    <row r="10" spans="1:19" ht="15.75" x14ac:dyDescent="0.25">
      <c r="A10" s="362">
        <f t="shared" ref="A10:A27" ca="1" si="0">RAND()</f>
        <v>0.98973838932700431</v>
      </c>
      <c r="B10" s="93">
        <v>2</v>
      </c>
      <c r="C10" s="246" t="str">
        <f>VLOOKUP(H10,Уч!$C$2:$L$1100,2,FALSE)</f>
        <v>Адышкин Павел</v>
      </c>
      <c r="D10" s="247">
        <f>VLOOKUP(H10,Уч!$C$2:$L$1100,3,FALSE)</f>
        <v>32403</v>
      </c>
      <c r="E10" s="248" t="str">
        <f>VLOOKUP(H10,Уч!$C$2:$L$1100,4,FALSE)</f>
        <v>мс</v>
      </c>
      <c r="F10" s="249" t="str">
        <f>VLOOKUP(H10,Уч!$C$2:$L$1100,5,FALSE)</f>
        <v>Москва</v>
      </c>
      <c r="G10" s="250" t="str">
        <f>VLOOKUP(H10,Уч!$C$2:$L$1100,6,FALSE)</f>
        <v>РОО КСК ЛУЧ, ЦФКиС ВАО</v>
      </c>
      <c r="H10" s="140">
        <v>1</v>
      </c>
      <c r="I10" s="288">
        <f>VLOOKUP(H10,Уч!$C$2:$L$1100,8,FALSE)</f>
        <v>0</v>
      </c>
      <c r="J10" s="251" t="s">
        <v>772</v>
      </c>
      <c r="K10" s="252"/>
      <c r="L10" s="259" t="s">
        <v>53</v>
      </c>
      <c r="M10" s="309"/>
      <c r="N10" s="260" t="str">
        <f>VLOOKUP(H10,Уч!$C$2:$L$1100,9,FALSE)</f>
        <v>Монастырский М.И., Иванько А.М.</v>
      </c>
      <c r="O10" s="254"/>
      <c r="P10" s="51"/>
      <c r="Q10" s="39"/>
      <c r="R10" s="39">
        <v>56</v>
      </c>
      <c r="S10" s="39" t="s">
        <v>67</v>
      </c>
    </row>
    <row r="11" spans="1:19" ht="15.75" x14ac:dyDescent="0.25">
      <c r="A11" s="362">
        <f t="shared" ca="1" si="0"/>
        <v>0.23838844890165489</v>
      </c>
      <c r="B11" s="93">
        <v>3</v>
      </c>
      <c r="C11" s="246" t="str">
        <f>VLOOKUP(H11,Уч!$C$2:$L$1100,2,FALSE)</f>
        <v>Григорьев Олег</v>
      </c>
      <c r="D11" s="247">
        <f>VLOOKUP(H11,Уч!$C$2:$L$1100,3,FALSE)</f>
        <v>32241</v>
      </c>
      <c r="E11" s="248" t="str">
        <f>VLOOKUP(H11,Уч!$C$2:$L$1100,4,FALSE)</f>
        <v>мс</v>
      </c>
      <c r="F11" s="249" t="str">
        <f>VLOOKUP(H11,Уч!$C$2:$L$1100,5,FALSE)</f>
        <v>Москва</v>
      </c>
      <c r="G11" s="250" t="str">
        <f>VLOOKUP(H11,Уч!$C$2:$L$1100,6,FALSE)</f>
        <v>ЦСП по л/а</v>
      </c>
      <c r="H11" s="140">
        <v>9</v>
      </c>
      <c r="I11" s="288">
        <f>VLOOKUP(H11,Уч!$C$2:$L$1100,8,FALSE)</f>
        <v>0</v>
      </c>
      <c r="J11" s="251" t="s">
        <v>763</v>
      </c>
      <c r="K11" s="252"/>
      <c r="L11" s="259" t="s">
        <v>53</v>
      </c>
      <c r="M11" s="309"/>
      <c r="N11" s="260" t="str">
        <f>VLOOKUP(H11,Уч!$C$2:$L$1100,9,FALSE)</f>
        <v>Куканов Ю.С., Швецов Л.А., Борзова Т.Ю.</v>
      </c>
      <c r="O11" s="254"/>
      <c r="P11" s="51"/>
    </row>
    <row r="12" spans="1:19" ht="15.75" x14ac:dyDescent="0.25">
      <c r="A12" s="362"/>
      <c r="B12" s="93">
        <v>4</v>
      </c>
      <c r="C12" s="246" t="str">
        <f>VLOOKUP(H12,Уч!$C$2:$L$1100,2,FALSE)</f>
        <v xml:space="preserve">Фарносов Андрей </v>
      </c>
      <c r="D12" s="247">
        <f>VLOOKUP(H12,Уч!$C$2:$L$1100,3,FALSE)</f>
        <v>29411</v>
      </c>
      <c r="E12" s="248" t="str">
        <f>VLOOKUP(H12,Уч!$C$2:$L$1100,4,FALSE)</f>
        <v>мсмк</v>
      </c>
      <c r="F12" s="249" t="str">
        <f>VLOOKUP(H12,Уч!$C$2:$L$1100,5,FALSE)</f>
        <v>Москва</v>
      </c>
      <c r="G12" s="250" t="str">
        <f>VLOOKUP(H12,Уч!$C$2:$L$1100,6,FALSE)</f>
        <v>ГБУ ЦСП ЛУЧ</v>
      </c>
      <c r="H12" s="140">
        <v>281</v>
      </c>
      <c r="I12" s="288">
        <f>VLOOKUP(H12,Уч!$C$2:$L$1100,8,FALSE)</f>
        <v>0</v>
      </c>
      <c r="J12" s="251" t="s">
        <v>774</v>
      </c>
      <c r="K12" s="252"/>
      <c r="L12" s="259" t="s">
        <v>53</v>
      </c>
      <c r="M12" s="309"/>
      <c r="N12" s="260" t="str">
        <f>VLOOKUP(H12,Уч!$C$2:$L$1100,9,FALSE)</f>
        <v>Фарносов В, Пронин В.</v>
      </c>
      <c r="O12" s="254"/>
      <c r="P12" s="51"/>
    </row>
    <row r="13" spans="1:19" ht="15.75" x14ac:dyDescent="0.25">
      <c r="A13" s="362"/>
      <c r="B13" s="93">
        <v>5</v>
      </c>
      <c r="C13" s="246" t="str">
        <f>VLOOKUP(H13,Уч!$C$2:$L$1100,2,FALSE)</f>
        <v>Ядгаров Искандер</v>
      </c>
      <c r="D13" s="247" t="str">
        <f>VLOOKUP(H13,Уч!$C$2:$L$1100,3,FALSE)</f>
        <v>1991</v>
      </c>
      <c r="E13" s="248" t="str">
        <f>VLOOKUP(H13,Уч!$C$2:$L$1100,4,FALSE)</f>
        <v>кмс</v>
      </c>
      <c r="F13" s="249" t="str">
        <f>VLOOKUP(H13,Уч!$C$2:$L$1100,5,FALSE)</f>
        <v>Москва</v>
      </c>
      <c r="G13" s="250" t="str">
        <f>VLOOKUP(H13,Уч!$C$2:$L$1100,6,FALSE)</f>
        <v>РОО КСК ЛУЧ СК, МГУ, ЦФКиС ВАО</v>
      </c>
      <c r="H13" s="140">
        <v>39</v>
      </c>
      <c r="I13" s="288">
        <f>VLOOKUP(H13,Уч!$C$2:$L$1100,8,FALSE)</f>
        <v>0</v>
      </c>
      <c r="J13" s="251" t="s">
        <v>773</v>
      </c>
      <c r="K13" s="252"/>
      <c r="L13" s="259" t="s">
        <v>53</v>
      </c>
      <c r="M13" s="309"/>
      <c r="N13" s="260" t="str">
        <f>VLOOKUP(H13,Уч!$C$2:$L$1100,9,FALSE)</f>
        <v>Монастырский М.И., Гуров Ю.Н., Иванько А.М.</v>
      </c>
      <c r="O13" s="254"/>
      <c r="P13" s="51"/>
    </row>
    <row r="14" spans="1:19" ht="15.75" x14ac:dyDescent="0.25">
      <c r="A14" s="362"/>
      <c r="B14" s="93">
        <v>6</v>
      </c>
      <c r="C14" s="246" t="str">
        <f>VLOOKUP(H14,Уч!$C$2:$L$1100,2,FALSE)</f>
        <v>Баутов Шамиль</v>
      </c>
      <c r="D14" s="247">
        <f>VLOOKUP(H14,Уч!$C$2:$L$1100,3,FALSE)</f>
        <v>32431</v>
      </c>
      <c r="E14" s="248" t="str">
        <f>VLOOKUP(H14,Уч!$C$2:$L$1100,4,FALSE)</f>
        <v>кмс</v>
      </c>
      <c r="F14" s="249" t="str">
        <f>VLOOKUP(H14,Уч!$C$2:$L$1100,5,FALSE)</f>
        <v>Москва</v>
      </c>
      <c r="G14" s="250" t="str">
        <f>VLOOKUP(H14,Уч!$C$2:$L$1100,6,FALSE)</f>
        <v>РОО КСК ЛУЧ</v>
      </c>
      <c r="H14" s="140">
        <v>247</v>
      </c>
      <c r="I14" s="288">
        <f>VLOOKUP(H14,Уч!$C$2:$L$1100,8,FALSE)</f>
        <v>0</v>
      </c>
      <c r="J14" s="251" t="s">
        <v>771</v>
      </c>
      <c r="K14" s="252"/>
      <c r="L14" s="259" t="s">
        <v>53</v>
      </c>
      <c r="M14" s="309"/>
      <c r="N14" s="260" t="str">
        <f>VLOOKUP(H14,Уч!$C$2:$L$1100,9,FALSE)</f>
        <v>Куканов ЮС</v>
      </c>
      <c r="O14" s="254"/>
      <c r="P14" s="51"/>
    </row>
    <row r="15" spans="1:19" ht="15.75" x14ac:dyDescent="0.25">
      <c r="A15" s="362"/>
      <c r="B15" s="93">
        <v>7</v>
      </c>
      <c r="C15" s="246" t="str">
        <f>VLOOKUP(H15,Уч!$C$2:$L$1100,2,FALSE)</f>
        <v>Кириллов Алексей</v>
      </c>
      <c r="D15" s="247">
        <f>VLOOKUP(H15,Уч!$C$2:$L$1100,3,FALSE)</f>
        <v>34137</v>
      </c>
      <c r="E15" s="248" t="str">
        <f>VLOOKUP(H15,Уч!$C$2:$L$1100,4,FALSE)</f>
        <v>кмс</v>
      </c>
      <c r="F15" s="249" t="str">
        <f>VLOOKUP(H15,Уч!$C$2:$L$1100,5,FALSE)</f>
        <v>Москва</v>
      </c>
      <c r="G15" s="250" t="str">
        <f>VLOOKUP(H15,Уч!$C$2:$L$1100,6,FALSE)</f>
        <v>ЦСП по л/а</v>
      </c>
      <c r="H15" s="140">
        <v>258</v>
      </c>
      <c r="I15" s="288">
        <f>VLOOKUP(H15,Уч!$C$2:$L$1100,8,FALSE)</f>
        <v>0</v>
      </c>
      <c r="J15" s="251" t="s">
        <v>764</v>
      </c>
      <c r="K15" s="252"/>
      <c r="L15" s="259">
        <v>1</v>
      </c>
      <c r="M15" s="309"/>
      <c r="N15" s="260" t="str">
        <f>VLOOKUP(H15,Уч!$C$2:$L$1100,9,FALSE)</f>
        <v>Осипов С.А., Русских К.Г., Кириллова М.А.</v>
      </c>
      <c r="O15" s="254"/>
      <c r="P15" s="51"/>
    </row>
    <row r="16" spans="1:19" ht="15.75" x14ac:dyDescent="0.25">
      <c r="B16" s="93">
        <v>8</v>
      </c>
      <c r="C16" s="246" t="str">
        <f>VLOOKUP(H16,Уч!$C$2:$L$1100,2,FALSE)</f>
        <v>Плотников Евгений</v>
      </c>
      <c r="D16" s="247">
        <f>VLOOKUP(H16,Уч!$C$2:$L$1100,3,FALSE)</f>
        <v>34409</v>
      </c>
      <c r="E16" s="248" t="str">
        <f>VLOOKUP(H16,Уч!$C$2:$L$1100,4,FALSE)</f>
        <v>кмс</v>
      </c>
      <c r="F16" s="249" t="str">
        <f>VLOOKUP(H16,Уч!$C$2:$L$1100,5,FALSE)</f>
        <v>Москва</v>
      </c>
      <c r="G16" s="250" t="str">
        <f>VLOOKUP(H16,Уч!$C$2:$L$1100,6,FALSE)</f>
        <v>МГФСО</v>
      </c>
      <c r="H16" s="140">
        <v>278</v>
      </c>
      <c r="I16" s="288">
        <f>VLOOKUP(H16,Уч!$C$2:$L$1100,8,FALSE)</f>
        <v>0</v>
      </c>
      <c r="J16" s="251" t="s">
        <v>777</v>
      </c>
      <c r="K16" s="252"/>
      <c r="L16" s="259">
        <v>1</v>
      </c>
      <c r="M16" s="309"/>
      <c r="N16" s="260" t="str">
        <f>VLOOKUP(H16,Уч!$C$2:$L$1100,9,FALSE)</f>
        <v>Никитин В.</v>
      </c>
      <c r="O16" s="254"/>
      <c r="P16" s="51"/>
    </row>
    <row r="17" spans="1:19" ht="15.75" x14ac:dyDescent="0.25">
      <c r="B17" s="93">
        <v>9</v>
      </c>
      <c r="C17" s="246" t="str">
        <f>VLOOKUP(H17,Уч!$C$2:$L$1100,2,FALSE)</f>
        <v>Сизов Дмитрий</v>
      </c>
      <c r="D17" s="247">
        <f>VLOOKUP(H17,Уч!$C$2:$L$1100,3,FALSE)</f>
        <v>32241</v>
      </c>
      <c r="E17" s="248" t="str">
        <f>VLOOKUP(H17,Уч!$C$2:$L$1100,4,FALSE)</f>
        <v>кмс</v>
      </c>
      <c r="F17" s="249" t="str">
        <f>VLOOKUP(H17,Уч!$C$2:$L$1100,5,FALSE)</f>
        <v>Москва</v>
      </c>
      <c r="G17" s="250" t="str">
        <f>VLOOKUP(H17,Уч!$C$2:$L$1100,6,FALSE)</f>
        <v>РОО КСК ЛУЧ</v>
      </c>
      <c r="H17" s="140">
        <v>280</v>
      </c>
      <c r="I17" s="288">
        <f>VLOOKUP(H17,Уч!$C$2:$L$1100,8,FALSE)</f>
        <v>0</v>
      </c>
      <c r="J17" s="251" t="s">
        <v>776</v>
      </c>
      <c r="K17" s="72"/>
      <c r="L17" s="259">
        <v>2</v>
      </c>
      <c r="M17" s="309"/>
      <c r="N17" s="260" t="str">
        <f>VLOOKUP(H17,Уч!$C$2:$L$1100,9,FALSE)</f>
        <v>Куканов Ю,С.</v>
      </c>
      <c r="O17" s="254"/>
      <c r="P17" s="51"/>
    </row>
    <row r="18" spans="1:19" ht="15.75" x14ac:dyDescent="0.25">
      <c r="B18" s="93">
        <v>10</v>
      </c>
      <c r="C18" s="246" t="str">
        <f>VLOOKUP(H18,Уч!$C$2:$L$1100,2,FALSE)</f>
        <v xml:space="preserve">Дубков Андрей </v>
      </c>
      <c r="D18" s="247">
        <f>VLOOKUP(H18,Уч!$C$2:$L$1100,3,FALSE)</f>
        <v>35900</v>
      </c>
      <c r="E18" s="248" t="str">
        <f>VLOOKUP(H18,Уч!$C$2:$L$1100,4,FALSE)</f>
        <v>1</v>
      </c>
      <c r="F18" s="249" t="str">
        <f>VLOOKUP(H18,Уч!$C$2:$L$1100,5,FALSE)</f>
        <v>Москва</v>
      </c>
      <c r="G18" s="250" t="str">
        <f>VLOOKUP(H18,Уч!$C$2:$L$1100,6,FALSE)</f>
        <v>Ю.М.-Знаменские</v>
      </c>
      <c r="H18" s="140">
        <v>249</v>
      </c>
      <c r="I18" s="288">
        <f>VLOOKUP(H18,Уч!$C$2:$L$1100,8,FALSE)</f>
        <v>0</v>
      </c>
      <c r="J18" s="251" t="s">
        <v>778</v>
      </c>
      <c r="K18" s="252"/>
      <c r="L18" s="259">
        <v>2</v>
      </c>
      <c r="M18" s="309"/>
      <c r="N18" s="260" t="str">
        <f>VLOOKUP(H18,Уч!$C$2:$L$1100,9,FALSE)</f>
        <v>Фоменков Ю.Н.</v>
      </c>
      <c r="O18" s="254"/>
      <c r="P18" s="51"/>
    </row>
    <row r="19" spans="1:19" ht="15.75" x14ac:dyDescent="0.25">
      <c r="B19" s="93"/>
      <c r="C19" s="246" t="str">
        <f>VLOOKUP(H19,Уч!$C$2:$L$1100,2,FALSE)</f>
        <v>Ахтямов Алексей</v>
      </c>
      <c r="D19" s="247">
        <f>VLOOKUP(H19,Уч!$C$2:$L$1100,3,FALSE)</f>
        <v>32701</v>
      </c>
      <c r="E19" s="248" t="str">
        <f>VLOOKUP(H19,Уч!$C$2:$L$1100,4,FALSE)</f>
        <v>мс</v>
      </c>
      <c r="F19" s="249" t="str">
        <f>VLOOKUP(H19,Уч!$C$2:$L$1100,5,FALSE)</f>
        <v>Москва</v>
      </c>
      <c r="G19" s="250" t="str">
        <f>VLOOKUP(H19,Уч!$C$2:$L$1100,6,FALSE)</f>
        <v>РОО КСК ЛУЧ</v>
      </c>
      <c r="H19" s="140">
        <v>590</v>
      </c>
      <c r="I19" s="288">
        <f>VLOOKUP(H19,Уч!$C$2:$L$1100,8,FALSE)</f>
        <v>0</v>
      </c>
      <c r="J19" s="251" t="s">
        <v>684</v>
      </c>
      <c r="K19" s="252"/>
      <c r="L19" s="316" t="e">
        <f t="shared" ref="L9:L30" si="1">LOOKUP(J19,$R$1:$R$10,$Q$1:$Q$10)</f>
        <v>#N/A</v>
      </c>
      <c r="M19" s="309"/>
      <c r="N19" s="260" t="str">
        <f>VLOOKUP(H19,Уч!$C$2:$L$1100,9,FALSE)</f>
        <v>Куканов Ю.С.</v>
      </c>
      <c r="O19" s="254"/>
      <c r="P19" s="51"/>
    </row>
    <row r="20" spans="1:19" ht="15.75" x14ac:dyDescent="0.25">
      <c r="B20" s="93"/>
      <c r="C20" s="246" t="str">
        <f>VLOOKUP(H20,Уч!$C$2:$L$1100,2,FALSE)</f>
        <v>Русаков Андрей</v>
      </c>
      <c r="D20" s="247">
        <f>VLOOKUP(H20,Уч!$C$2:$L$1100,3,FALSE)</f>
        <v>33813</v>
      </c>
      <c r="E20" s="248" t="str">
        <f>VLOOKUP(H20,Уч!$C$2:$L$1100,4,FALSE)</f>
        <v>мс</v>
      </c>
      <c r="F20" s="249" t="str">
        <f>VLOOKUP(H20,Уч!$C$2:$L$1100,5,FALSE)</f>
        <v>Москва</v>
      </c>
      <c r="G20" s="250" t="str">
        <f>VLOOKUP(H20,Уч!$C$2:$L$1100,6,FALSE)</f>
        <v>ЦСП по л/а</v>
      </c>
      <c r="H20" s="140">
        <v>29</v>
      </c>
      <c r="I20" s="288">
        <f>VLOOKUP(H20,Уч!$C$2:$L$1100,8,FALSE)</f>
        <v>0</v>
      </c>
      <c r="J20" s="251" t="s">
        <v>684</v>
      </c>
      <c r="K20" s="252"/>
      <c r="L20" s="316" t="e">
        <f t="shared" si="1"/>
        <v>#N/A</v>
      </c>
      <c r="M20" s="309"/>
      <c r="N20" s="260" t="str">
        <f>VLOOKUP(H20,Уч!$C$2:$L$1100,9,FALSE)</f>
        <v>Куканов Ю.С., Евченко В.А., Литвинова А.В.</v>
      </c>
      <c r="O20" s="254"/>
      <c r="P20" s="51"/>
    </row>
    <row r="21" spans="1:19" ht="15.75" x14ac:dyDescent="0.25">
      <c r="B21" s="93"/>
      <c r="C21" s="246" t="str">
        <f>VLOOKUP(H21,Уч!$C$2:$L$1100,2,FALSE)</f>
        <v xml:space="preserve">Ельников Алексей </v>
      </c>
      <c r="D21" s="247">
        <f>VLOOKUP(H21,Уч!$C$2:$L$1100,3,FALSE)</f>
        <v>33412</v>
      </c>
      <c r="E21" s="248" t="str">
        <f>VLOOKUP(H21,Уч!$C$2:$L$1100,4,FALSE)</f>
        <v>кмс</v>
      </c>
      <c r="F21" s="249" t="str">
        <f>VLOOKUP(H21,Уч!$C$2:$L$1100,5,FALSE)</f>
        <v>Москва</v>
      </c>
      <c r="G21" s="250" t="str">
        <f>VLOOKUP(H21,Уч!$C$2:$L$1100,6,FALSE)</f>
        <v>ДЮСШ равн.возм.</v>
      </c>
      <c r="H21" s="140">
        <v>12</v>
      </c>
      <c r="I21" s="288">
        <f>VLOOKUP(H21,Уч!$C$2:$L$1100,8,FALSE)</f>
        <v>0</v>
      </c>
      <c r="J21" s="251" t="s">
        <v>684</v>
      </c>
      <c r="K21" s="252"/>
      <c r="L21" s="316" t="e">
        <f t="shared" si="1"/>
        <v>#N/A</v>
      </c>
      <c r="M21" s="309"/>
      <c r="N21" s="260" t="str">
        <f>VLOOKUP(H21,Уч!$C$2:$L$1100,9,FALSE)</f>
        <v>Крошкин Б.Ю</v>
      </c>
      <c r="O21" s="254"/>
      <c r="P21" s="51"/>
    </row>
    <row r="22" spans="1:19" ht="15.75" x14ac:dyDescent="0.25">
      <c r="A22" s="15">
        <f t="shared" ref="A22" ca="1" si="2">RAND()</f>
        <v>0.15173422473044651</v>
      </c>
      <c r="B22" s="93"/>
      <c r="C22" s="246" t="str">
        <f>VLOOKUP(H22,Уч!$C$2:$L$1100,2,FALSE)</f>
        <v>Семёнов Дмитрий</v>
      </c>
      <c r="D22" s="247">
        <f>VLOOKUP(H22,Уч!$C$2:$L$1100,3,FALSE)</f>
        <v>31307</v>
      </c>
      <c r="E22" s="248" t="str">
        <f>VLOOKUP(H22,Уч!$C$2:$L$1100,4,FALSE)</f>
        <v>мс</v>
      </c>
      <c r="F22" s="249" t="str">
        <f>VLOOKUP(H22,Уч!$C$2:$L$1100,5,FALSE)</f>
        <v>Москва</v>
      </c>
      <c r="G22" s="250" t="str">
        <f>VLOOKUP(H22,Уч!$C$2:$L$1100,6,FALSE)</f>
        <v>РОО КСК ЛУЧ, ЦФКиС ВАО</v>
      </c>
      <c r="H22" s="140">
        <v>31</v>
      </c>
      <c r="I22" s="288">
        <f>VLOOKUP(H22,Уч!$C$2:$L$1100,8,FALSE)</f>
        <v>0</v>
      </c>
      <c r="J22" s="251" t="s">
        <v>684</v>
      </c>
      <c r="K22" s="252"/>
      <c r="L22" s="316" t="e">
        <f t="shared" si="1"/>
        <v>#N/A</v>
      </c>
      <c r="M22" s="309"/>
      <c r="N22" s="260" t="str">
        <f>VLOOKUP(H22,Уч!$C$2:$L$1100,9,FALSE)</f>
        <v xml:space="preserve">Монастырский М.И., Иванько А.М.   </v>
      </c>
      <c r="O22" s="254"/>
      <c r="P22" s="51"/>
    </row>
    <row r="23" spans="1:19" ht="15.75" x14ac:dyDescent="0.25">
      <c r="B23" s="93"/>
      <c r="C23" s="246" t="str">
        <f>VLOOKUP(H23,Уч!$C$2:$L$1100,2,FALSE)</f>
        <v>Петрухин Рудольф</v>
      </c>
      <c r="D23" s="247">
        <f>VLOOKUP(H23,Уч!$C$2:$L$1100,3,FALSE)</f>
        <v>34448</v>
      </c>
      <c r="E23" s="248" t="str">
        <f>VLOOKUP(H23,Уч!$C$2:$L$1100,4,FALSE)</f>
        <v>кмс</v>
      </c>
      <c r="F23" s="249" t="str">
        <f>VLOOKUP(H23,Уч!$C$2:$L$1100,5,FALSE)</f>
        <v>Москва</v>
      </c>
      <c r="G23" s="250" t="str">
        <f>VLOOKUP(H23,Уч!$C$2:$L$1100,6,FALSE)</f>
        <v>ЦСП по л/а</v>
      </c>
      <c r="H23" s="140">
        <v>277</v>
      </c>
      <c r="I23" s="288">
        <f>VLOOKUP(H23,Уч!$C$2:$L$1100,8,FALSE)</f>
        <v>0</v>
      </c>
      <c r="J23" s="251" t="s">
        <v>775</v>
      </c>
      <c r="K23" s="252"/>
      <c r="L23" s="316" t="e">
        <f t="shared" si="1"/>
        <v>#N/A</v>
      </c>
      <c r="M23" s="309"/>
      <c r="N23" s="260" t="str">
        <f>VLOOKUP(H23,Уч!$C$2:$L$1100,9,FALSE)</f>
        <v>Фролова Т.С., Давалов В.Н.</v>
      </c>
      <c r="O23" s="254"/>
      <c r="P23" s="51"/>
    </row>
    <row r="24" spans="1:19" ht="15.75" x14ac:dyDescent="0.25">
      <c r="A24" s="15">
        <f t="shared" ref="A24" ca="1" si="3">RAND()</f>
        <v>0.98287080077027478</v>
      </c>
      <c r="B24" s="93"/>
      <c r="C24" s="246" t="str">
        <f>VLOOKUP(H24,Уч!$C$2:$L$1100,2,FALSE)</f>
        <v>Процкий Никита</v>
      </c>
      <c r="D24" s="247">
        <f>VLOOKUP(H24,Уч!$C$2:$L$1100,3,FALSE)</f>
        <v>32987</v>
      </c>
      <c r="E24" s="248" t="str">
        <f>VLOOKUP(H24,Уч!$C$2:$L$1100,4,FALSE)</f>
        <v>1</v>
      </c>
      <c r="F24" s="249" t="str">
        <f>VLOOKUP(H24,Уч!$C$2:$L$1100,5,FALSE)</f>
        <v>Москва</v>
      </c>
      <c r="G24" s="250" t="str">
        <f>VLOOKUP(H24,Уч!$C$2:$L$1100,6,FALSE)</f>
        <v>МГСУ-МИСИ</v>
      </c>
      <c r="H24" s="140">
        <v>279</v>
      </c>
      <c r="I24" s="288">
        <f>VLOOKUP(H24,Уч!$C$2:$L$1100,8,FALSE)</f>
        <v>0</v>
      </c>
      <c r="J24" s="251" t="s">
        <v>775</v>
      </c>
      <c r="K24" s="252"/>
      <c r="L24" s="316" t="e">
        <f t="shared" si="1"/>
        <v>#N/A</v>
      </c>
      <c r="M24" s="309"/>
      <c r="N24" s="260" t="str">
        <f>VLOOKUP(H24,Уч!$C$2:$L$1100,9,FALSE)</f>
        <v>Федосов А.А.</v>
      </c>
      <c r="O24" s="253"/>
      <c r="P24" s="129"/>
    </row>
    <row r="25" spans="1:19" ht="15.75" x14ac:dyDescent="0.25">
      <c r="B25" s="93"/>
      <c r="C25" s="246" t="str">
        <f>VLOOKUP(H25,Уч!$C$2:$L$1100,2,FALSE)</f>
        <v xml:space="preserve">Губарев Роман </v>
      </c>
      <c r="D25" s="247">
        <f>VLOOKUP(H25,Уч!$C$2:$L$1100,3,FALSE)</f>
        <v>29916</v>
      </c>
      <c r="E25" s="248" t="str">
        <f>VLOOKUP(H25,Уч!$C$2:$L$1100,4,FALSE)</f>
        <v>1</v>
      </c>
      <c r="F25" s="249" t="str">
        <f>VLOOKUP(H25,Уч!$C$2:$L$1100,5,FALSE)</f>
        <v>Москва</v>
      </c>
      <c r="G25" s="250" t="str">
        <f>VLOOKUP(H25,Уч!$C$2:$L$1100,6,FALSE)</f>
        <v>ДЮСШ равн.возм.</v>
      </c>
      <c r="H25" s="140">
        <v>11</v>
      </c>
      <c r="I25" s="288">
        <f>VLOOKUP(H25,Уч!$C$2:$L$1100,8,FALSE)</f>
        <v>0</v>
      </c>
      <c r="J25" s="251" t="s">
        <v>775</v>
      </c>
      <c r="K25" s="252"/>
      <c r="L25" s="316" t="e">
        <f t="shared" si="1"/>
        <v>#N/A</v>
      </c>
      <c r="M25" s="309"/>
      <c r="N25" s="260" t="str">
        <f>VLOOKUP(H25,Уч!$C$2:$L$1100,9,FALSE)</f>
        <v>Крошкин Б.Ю</v>
      </c>
      <c r="O25" s="254"/>
      <c r="P25" s="51"/>
    </row>
    <row r="26" spans="1:19" s="39" customFormat="1" ht="15.75" x14ac:dyDescent="0.25">
      <c r="A26" s="362">
        <f t="shared" ca="1" si="0"/>
        <v>1.0672265397199343E-2</v>
      </c>
      <c r="B26" s="93"/>
      <c r="C26" s="246" t="str">
        <f>VLOOKUP(H26,Уч!$C$2:$L$1100,2,FALSE)</f>
        <v>Захаров Борис</v>
      </c>
      <c r="D26" s="247">
        <f>VLOOKUP(H26,Уч!$C$2:$L$1100,3,FALSE)</f>
        <v>30773</v>
      </c>
      <c r="E26" s="248" t="str">
        <f>VLOOKUP(H26,Уч!$C$2:$L$1100,4,FALSE)</f>
        <v>мс</v>
      </c>
      <c r="F26" s="249" t="str">
        <f>VLOOKUP(H26,Уч!$C$2:$L$1100,5,FALSE)</f>
        <v>Омская</v>
      </c>
      <c r="G26" s="250" t="str">
        <f>VLOOKUP(H26,Уч!$C$2:$L$1100,6,FALSE)</f>
        <v>ЦСП по л/а</v>
      </c>
      <c r="H26" s="140">
        <v>13</v>
      </c>
      <c r="I26" s="250" t="str">
        <f>VLOOKUP(H26,Уч!$C$2:$L$1100,8,FALSE)</f>
        <v>в/к</v>
      </c>
      <c r="J26" s="251" t="s">
        <v>768</v>
      </c>
      <c r="K26" s="252"/>
      <c r="L26" s="259" t="s">
        <v>53</v>
      </c>
      <c r="M26" s="309"/>
      <c r="N26" s="260" t="str">
        <f>VLOOKUP(H26,Уч!$C$2:$L$1100,9,FALSE)</f>
        <v>Хмелев А.Е</v>
      </c>
      <c r="O26" s="253"/>
      <c r="P26" s="129"/>
      <c r="Q26" s="39" t="s">
        <v>67</v>
      </c>
      <c r="R26" s="39">
        <v>9.5500000000000007</v>
      </c>
      <c r="S26" s="39" t="s">
        <v>35</v>
      </c>
    </row>
    <row r="27" spans="1:19" ht="15.75" x14ac:dyDescent="0.25">
      <c r="A27" s="362">
        <f t="shared" ca="1" si="0"/>
        <v>0.57951867108353028</v>
      </c>
      <c r="B27" s="93"/>
      <c r="C27" s="246" t="str">
        <f>VLOOKUP(H27,Уч!$C$2:$L$1100,2,FALSE)</f>
        <v>Анищенко Станислав</v>
      </c>
      <c r="D27" s="247">
        <f>VLOOKUP(H27,Уч!$C$2:$L$1100,3,FALSE)</f>
        <v>30184</v>
      </c>
      <c r="E27" s="248" t="str">
        <f>VLOOKUP(H27,Уч!$C$2:$L$1100,4,FALSE)</f>
        <v>мс</v>
      </c>
      <c r="F27" s="249" t="str">
        <f>VLOOKUP(H27,Уч!$C$2:$L$1100,5,FALSE)</f>
        <v>Московская</v>
      </c>
      <c r="G27" s="250" t="str">
        <f>VLOOKUP(H27,Уч!$C$2:$L$1100,6,FALSE)</f>
        <v>ЦСП по л/а</v>
      </c>
      <c r="H27" s="140">
        <v>3</v>
      </c>
      <c r="I27" s="250" t="str">
        <f>VLOOKUP(H27,Уч!$C$2:$L$1100,8,FALSE)</f>
        <v>в/к</v>
      </c>
      <c r="J27" s="251" t="s">
        <v>769</v>
      </c>
      <c r="K27" s="252"/>
      <c r="L27" s="259" t="s">
        <v>53</v>
      </c>
      <c r="M27" s="309"/>
      <c r="N27" s="260" t="str">
        <f>VLOOKUP(H27,Уч!$C$2:$L$1100,9,FALSE)</f>
        <v>Божко ВА</v>
      </c>
      <c r="O27" s="254"/>
      <c r="P27" s="51"/>
    </row>
    <row r="28" spans="1:19" ht="15.75" x14ac:dyDescent="0.25">
      <c r="A28" s="362"/>
      <c r="B28" s="93"/>
      <c r="C28" s="246" t="str">
        <f>VLOOKUP(H28,Уч!$C$2:$L$1100,2,FALSE)</f>
        <v>Карамашев Максим</v>
      </c>
      <c r="D28" s="247">
        <f>VLOOKUP(H28,Уч!$C$2:$L$1100,3,FALSE)</f>
        <v>31898</v>
      </c>
      <c r="E28" s="248" t="str">
        <f>VLOOKUP(H28,Уч!$C$2:$L$1100,4,FALSE)</f>
        <v>мс</v>
      </c>
      <c r="F28" s="249" t="str">
        <f>VLOOKUP(H28,Уч!$C$2:$L$1100,5,FALSE)</f>
        <v>Новосибирская</v>
      </c>
      <c r="G28" s="288">
        <f>VLOOKUP(H28,Уч!$C$2:$L$1100,6,FALSE)</f>
        <v>0</v>
      </c>
      <c r="H28" s="192">
        <v>257</v>
      </c>
      <c r="I28" s="250" t="str">
        <f>VLOOKUP(H28,Уч!$C$2:$L$1100,8,FALSE)</f>
        <v>в/к</v>
      </c>
      <c r="J28" s="251" t="s">
        <v>770</v>
      </c>
      <c r="K28" s="252"/>
      <c r="L28" s="259" t="s">
        <v>53</v>
      </c>
      <c r="M28" s="309"/>
      <c r="N28" s="260" t="str">
        <f>VLOOKUP(H28,Уч!$C$2:$L$1100,9,FALSE)</f>
        <v>Телятников М.М.</v>
      </c>
      <c r="O28" s="254"/>
      <c r="P28" s="51"/>
    </row>
    <row r="29" spans="1:19" ht="15.75" x14ac:dyDescent="0.25">
      <c r="A29" s="362"/>
      <c r="B29" s="93"/>
      <c r="C29" s="246" t="str">
        <f>VLOOKUP(H29,Уч!$C$2:$L$1100,2,FALSE)</f>
        <v>Ковалев Юрий</v>
      </c>
      <c r="D29" s="247">
        <f>VLOOKUP(H29,Уч!$C$2:$L$1100,3,FALSE)</f>
        <v>30368</v>
      </c>
      <c r="E29" s="248" t="str">
        <f>VLOOKUP(H29,Уч!$C$2:$L$1100,4,FALSE)</f>
        <v>мс</v>
      </c>
      <c r="F29" s="249" t="str">
        <f>VLOOKUP(H29,Уч!$C$2:$L$1100,5,FALSE)</f>
        <v>Тверская</v>
      </c>
      <c r="G29" s="250" t="str">
        <f>VLOOKUP(H29,Уч!$C$2:$L$1100,6,FALSE)</f>
        <v>ШВСМ</v>
      </c>
      <c r="H29" s="140">
        <v>259</v>
      </c>
      <c r="I29" s="250" t="str">
        <f>VLOOKUP(H29,Уч!$C$2:$L$1100,8,FALSE)</f>
        <v>в/к</v>
      </c>
      <c r="J29" s="251" t="s">
        <v>766</v>
      </c>
      <c r="K29" s="252"/>
      <c r="L29" s="259" t="s">
        <v>53</v>
      </c>
      <c r="M29" s="309"/>
      <c r="N29" s="260" t="str">
        <f>VLOOKUP(H29,Уч!$C$2:$L$1100,9,FALSE)</f>
        <v>Белобров О.А. Куканов Ю.С.</v>
      </c>
      <c r="O29" s="254"/>
      <c r="P29" s="51"/>
    </row>
    <row r="30" spans="1:19" ht="15.75" x14ac:dyDescent="0.25">
      <c r="A30" s="362"/>
      <c r="B30" s="93"/>
      <c r="C30" s="246" t="str">
        <f>VLOOKUP(H30,Уч!$C$2:$L$1100,2,FALSE)</f>
        <v>Неделин Дмитрий</v>
      </c>
      <c r="D30" s="247">
        <f>VLOOKUP(H30,Уч!$C$2:$L$1100,3,FALSE)</f>
        <v>33567</v>
      </c>
      <c r="E30" s="248" t="str">
        <f>VLOOKUP(H30,Уч!$C$2:$L$1100,4,FALSE)</f>
        <v>кмс</v>
      </c>
      <c r="F30" s="249" t="str">
        <f>VLOOKUP(H30,Уч!$C$2:$L$1100,5,FALSE)</f>
        <v>Пензенская</v>
      </c>
      <c r="G30" s="250" t="str">
        <f>VLOOKUP(H30,Уч!$C$2:$L$1100,6,FALSE)</f>
        <v>ЦСП по л/а</v>
      </c>
      <c r="H30" s="140">
        <v>19</v>
      </c>
      <c r="I30" s="250" t="str">
        <f>VLOOKUP(H30,Уч!$C$2:$L$1100,8,FALSE)</f>
        <v>в/к</v>
      </c>
      <c r="J30" s="251" t="s">
        <v>767</v>
      </c>
      <c r="K30" s="252"/>
      <c r="L30" s="259" t="s">
        <v>53</v>
      </c>
      <c r="M30" s="309"/>
      <c r="N30" s="260" t="str">
        <f>VLOOKUP(H30,Уч!$C$2:$L$1100,9,FALSE)</f>
        <v>Божко ВА</v>
      </c>
      <c r="O30" s="253"/>
      <c r="P30" s="129"/>
    </row>
    <row r="31" spans="1:19" s="46" customFormat="1" ht="15.75" x14ac:dyDescent="0.3">
      <c r="D31" s="98"/>
      <c r="O31" s="60"/>
      <c r="P31" s="45"/>
    </row>
    <row r="32" spans="1:19" s="46" customFormat="1" ht="15.75" x14ac:dyDescent="0.3">
      <c r="C32" s="46" t="s">
        <v>50</v>
      </c>
      <c r="D32" s="98"/>
      <c r="O32" s="60"/>
      <c r="P32" s="45"/>
    </row>
    <row r="33" spans="3:16" s="46" customFormat="1" ht="15.75" x14ac:dyDescent="0.3">
      <c r="D33" s="98"/>
      <c r="O33" s="60"/>
      <c r="P33" s="45"/>
    </row>
    <row r="34" spans="3:16" ht="15.75" x14ac:dyDescent="0.3">
      <c r="C34" s="46" t="s">
        <v>34</v>
      </c>
    </row>
  </sheetData>
  <sortState ref="B9:N30">
    <sortCondition ref="J9:J30"/>
  </sortState>
  <printOptions horizontalCentered="1"/>
  <pageMargins left="0.39370078740157483" right="0.39370078740157483" top="0.39370078740157483" bottom="0.39370078740157483" header="0.51181102362204722" footer="0.70866141732283472"/>
  <pageSetup paperSize="9" scale="85" orientation="portrait" horizontalDpi="4294967293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31"/>
  <sheetViews>
    <sheetView view="pageBreakPreview" topLeftCell="B1" zoomScaleSheetLayoutView="100" workbookViewId="0">
      <selection activeCell="L18" sqref="L18"/>
    </sheetView>
  </sheetViews>
  <sheetFormatPr defaultRowHeight="12.75" outlineLevelCol="1" x14ac:dyDescent="0.3"/>
  <cols>
    <col min="1" max="1" width="12" style="15" hidden="1" customWidth="1" outlineLevel="1"/>
    <col min="2" max="2" width="5.42578125" style="15" customWidth="1" collapsed="1"/>
    <col min="3" max="3" width="21.42578125" style="15" customWidth="1"/>
    <col min="4" max="4" width="6.42578125" style="97" customWidth="1"/>
    <col min="5" max="5" width="6.140625" style="15" customWidth="1"/>
    <col min="6" max="6" width="8.28515625" style="15" bestFit="1" customWidth="1"/>
    <col min="7" max="7" width="12.28515625" style="15" customWidth="1"/>
    <col min="8" max="8" width="5.42578125" style="15" customWidth="1"/>
    <col min="9" max="9" width="5.85546875" style="15" hidden="1" customWidth="1"/>
    <col min="10" max="10" width="16.85546875" style="15" customWidth="1"/>
    <col min="11" max="11" width="6.140625" style="15" hidden="1" customWidth="1"/>
    <col min="12" max="12" width="6.140625" style="15" customWidth="1"/>
    <col min="13" max="13" width="5.42578125" style="15" hidden="1" customWidth="1"/>
    <col min="14" max="14" width="23.85546875" style="15" customWidth="1"/>
    <col min="15" max="15" width="9.140625" style="35" customWidth="1" outlineLevel="1"/>
    <col min="16" max="16" width="9.140625" style="17" customWidth="1" outlineLevel="1"/>
    <col min="17" max="16384" width="9.140625" style="15"/>
  </cols>
  <sheetData>
    <row r="1" spans="1:19" ht="15.75" x14ac:dyDescent="0.3">
      <c r="B1" s="31" t="str">
        <f>Расп!B26</f>
        <v>ЧЕМПИОНАТ г.Москвы по легкой атлетике</v>
      </c>
      <c r="D1" s="95"/>
      <c r="E1" s="17"/>
      <c r="O1" s="22"/>
      <c r="P1" s="21"/>
      <c r="Q1" s="39" t="s">
        <v>51</v>
      </c>
      <c r="R1" s="64">
        <v>6</v>
      </c>
    </row>
    <row r="2" spans="1:19" ht="15.75" x14ac:dyDescent="0.3">
      <c r="B2" s="31" t="str">
        <f>Расп!B27</f>
        <v>Москва, ЛФК ЦСКА 23-24.01.2014г.</v>
      </c>
      <c r="D2" s="95"/>
      <c r="E2" s="17"/>
      <c r="O2" s="22"/>
      <c r="P2" s="21"/>
      <c r="Q2" s="39" t="s">
        <v>52</v>
      </c>
      <c r="R2" s="64">
        <v>6.71</v>
      </c>
      <c r="S2" s="39" t="s">
        <v>51</v>
      </c>
    </row>
    <row r="3" spans="1:19" x14ac:dyDescent="0.3">
      <c r="C3" s="24"/>
      <c r="D3" s="95"/>
      <c r="E3" s="17"/>
      <c r="O3" s="22"/>
      <c r="P3" s="21"/>
      <c r="Q3" s="39" t="s">
        <v>53</v>
      </c>
      <c r="R3" s="64">
        <v>6.85</v>
      </c>
      <c r="S3" s="39" t="s">
        <v>52</v>
      </c>
    </row>
    <row r="4" spans="1:19" ht="15.75" x14ac:dyDescent="0.3">
      <c r="C4" s="31" t="str">
        <f>Расп!B15</f>
        <v>БЕГ 60м с/б</v>
      </c>
      <c r="D4" s="95"/>
      <c r="E4" s="17"/>
      <c r="G4" s="295" t="s">
        <v>10</v>
      </c>
      <c r="H4" s="296">
        <f>Расп!F7</f>
        <v>0</v>
      </c>
      <c r="I4" s="76"/>
      <c r="J4" s="75">
        <f>Расп!A15</f>
        <v>41662</v>
      </c>
      <c r="L4" s="25"/>
      <c r="O4" s="22"/>
      <c r="P4" s="21"/>
      <c r="Q4" s="39">
        <v>1</v>
      </c>
      <c r="R4" s="64">
        <v>7.05</v>
      </c>
      <c r="S4" s="39" t="s">
        <v>53</v>
      </c>
    </row>
    <row r="5" spans="1:19" ht="15.75" x14ac:dyDescent="0.3">
      <c r="C5" s="31" t="str">
        <f>Расп!B29</f>
        <v>МУЖЧИНЫ</v>
      </c>
      <c r="D5" s="95"/>
      <c r="E5" s="17"/>
      <c r="G5" s="295" t="s">
        <v>11</v>
      </c>
      <c r="H5" s="296">
        <f>Расп!G7</f>
        <v>0</v>
      </c>
      <c r="I5" s="76"/>
      <c r="J5" s="308" t="s">
        <v>31</v>
      </c>
      <c r="K5" s="315" t="s">
        <v>716</v>
      </c>
      <c r="L5" s="27"/>
      <c r="O5" s="29" t="s">
        <v>17</v>
      </c>
      <c r="P5" s="21"/>
      <c r="Q5" s="39">
        <v>2</v>
      </c>
      <c r="R5" s="64">
        <v>7.35</v>
      </c>
      <c r="S5" s="39">
        <v>1</v>
      </c>
    </row>
    <row r="6" spans="1:19" ht="15.75" x14ac:dyDescent="0.3">
      <c r="C6" s="30" t="s">
        <v>704</v>
      </c>
      <c r="D6" s="95"/>
      <c r="E6" s="17"/>
      <c r="G6" s="295" t="s">
        <v>12</v>
      </c>
      <c r="H6" s="296">
        <f>Расп!H7</f>
        <v>0</v>
      </c>
      <c r="I6" s="76"/>
      <c r="J6" s="308" t="s">
        <v>32</v>
      </c>
      <c r="K6" s="315">
        <f>Расп!D15</f>
        <v>0</v>
      </c>
      <c r="O6" s="29" t="s">
        <v>18</v>
      </c>
      <c r="P6" s="21"/>
      <c r="Q6" s="39">
        <v>3</v>
      </c>
      <c r="R6" s="64">
        <v>7.65</v>
      </c>
      <c r="S6" s="39">
        <v>2</v>
      </c>
    </row>
    <row r="7" spans="1:19" ht="15.75" x14ac:dyDescent="0.3">
      <c r="C7" s="47"/>
      <c r="D7" s="95"/>
      <c r="E7" s="17"/>
      <c r="O7" s="29" t="s">
        <v>19</v>
      </c>
      <c r="P7" s="21"/>
      <c r="Q7" s="39" t="s">
        <v>37</v>
      </c>
      <c r="R7" s="64">
        <v>8.0500000000000007</v>
      </c>
      <c r="S7" s="39">
        <v>3</v>
      </c>
    </row>
    <row r="8" spans="1:19" s="39" customFormat="1" x14ac:dyDescent="0.3">
      <c r="A8" s="318" t="s">
        <v>33</v>
      </c>
      <c r="B8" s="40" t="s">
        <v>29</v>
      </c>
      <c r="C8" s="40" t="s">
        <v>13</v>
      </c>
      <c r="D8" s="130" t="s">
        <v>0</v>
      </c>
      <c r="E8" s="40" t="s">
        <v>58</v>
      </c>
      <c r="F8" s="40" t="s">
        <v>661</v>
      </c>
      <c r="G8" s="40" t="s">
        <v>7</v>
      </c>
      <c r="H8" s="40" t="s">
        <v>15</v>
      </c>
      <c r="I8" s="40"/>
      <c r="J8" s="40" t="s">
        <v>14</v>
      </c>
      <c r="K8" s="40" t="s">
        <v>72</v>
      </c>
      <c r="L8" s="40" t="s">
        <v>44</v>
      </c>
      <c r="M8" s="40" t="s">
        <v>22</v>
      </c>
      <c r="N8" s="40" t="s">
        <v>46</v>
      </c>
      <c r="O8" s="310" t="s">
        <v>21</v>
      </c>
      <c r="P8" s="29" t="s">
        <v>20</v>
      </c>
      <c r="Q8" s="39" t="s">
        <v>36</v>
      </c>
      <c r="R8" s="64">
        <v>8.4499999999999993</v>
      </c>
      <c r="S8" s="39" t="s">
        <v>37</v>
      </c>
    </row>
    <row r="9" spans="1:19" ht="15.75" x14ac:dyDescent="0.25">
      <c r="B9" s="93">
        <v>1</v>
      </c>
      <c r="C9" s="246" t="str">
        <f>VLOOKUP(H9,Уч!$C$2:$L$1100,2,FALSE)</f>
        <v>Шабанов Константин</v>
      </c>
      <c r="D9" s="247">
        <f>VLOOKUP(H9,Уч!$C$2:$L$1100,3,FALSE)</f>
        <v>32829</v>
      </c>
      <c r="E9" s="248" t="str">
        <f>VLOOKUP(H9,Уч!$C$2:$L$1100,4,FALSE)</f>
        <v>мсмк</v>
      </c>
      <c r="F9" s="249" t="str">
        <f>VLOOKUP(H9,Уч!$C$2:$L$1100,5,FALSE)</f>
        <v>Москва-Псковская</v>
      </c>
      <c r="G9" s="250" t="str">
        <f>VLOOKUP(H9,Уч!$C$2:$L$1100,6,FALSE)</f>
        <v>ГБУ ЦСП ЛУЧ</v>
      </c>
      <c r="H9" s="140">
        <v>50</v>
      </c>
      <c r="I9" s="329">
        <v>7.78</v>
      </c>
      <c r="J9" s="251" t="s">
        <v>739</v>
      </c>
      <c r="K9" s="252"/>
      <c r="L9" s="259" t="s">
        <v>51</v>
      </c>
      <c r="M9" s="309"/>
      <c r="N9" s="260" t="str">
        <f>VLOOKUP(H9,Уч!$C$2:$L$1100,9,FALSE)</f>
        <v>Шабанов Г.К., К.С.</v>
      </c>
      <c r="O9" s="254">
        <v>778</v>
      </c>
      <c r="P9" s="51"/>
    </row>
    <row r="10" spans="1:19" ht="15.75" x14ac:dyDescent="0.25">
      <c r="B10" s="93">
        <v>2</v>
      </c>
      <c r="C10" s="246" t="str">
        <f>VLOOKUP(H10,Уч!$C$2:$L$1100,2,FALSE)</f>
        <v>Шабанов Филипп</v>
      </c>
      <c r="D10" s="247">
        <f>VLOOKUP(H10,Уч!$C$2:$L$1100,3,FALSE)</f>
        <v>33267</v>
      </c>
      <c r="E10" s="248" t="str">
        <f>VLOOKUP(H10,Уч!$C$2:$L$1100,4,FALSE)</f>
        <v>мс</v>
      </c>
      <c r="F10" s="249" t="str">
        <f>VLOOKUP(H10,Уч!$C$2:$L$1100,5,FALSE)</f>
        <v>Москва-Псковская</v>
      </c>
      <c r="G10" s="250" t="str">
        <f>VLOOKUP(H10,Уч!$C$2:$L$1100,6,FALSE)</f>
        <v>ГБУ ЦСП ЛУЧ</v>
      </c>
      <c r="H10" s="140">
        <v>51</v>
      </c>
      <c r="I10" s="329">
        <v>7.93</v>
      </c>
      <c r="J10" s="251" t="s">
        <v>738</v>
      </c>
      <c r="K10" s="252"/>
      <c r="L10" s="259" t="s">
        <v>52</v>
      </c>
      <c r="M10" s="309"/>
      <c r="N10" s="260" t="str">
        <f>VLOOKUP(H10,Уч!$C$2:$L$1100,9,FALSE)</f>
        <v>Шабанов Г.К., К.С.</v>
      </c>
      <c r="O10" s="254">
        <v>793</v>
      </c>
      <c r="P10" s="51"/>
    </row>
    <row r="11" spans="1:19" ht="15.75" x14ac:dyDescent="0.25">
      <c r="A11" s="15">
        <f ca="1">RAND()</f>
        <v>0.43167818408116243</v>
      </c>
      <c r="B11" s="93">
        <v>3</v>
      </c>
      <c r="C11" s="246" t="str">
        <f>VLOOKUP(H11,Уч!$C$2:$L$1100,2,FALSE)</f>
        <v>Пастушков Кирилл</v>
      </c>
      <c r="D11" s="247">
        <f>VLOOKUP(H11,Уч!$C$2:$L$1100,3,FALSE)</f>
        <v>33015</v>
      </c>
      <c r="E11" s="248" t="str">
        <f>VLOOKUP(H11,Уч!$C$2:$L$1100,4,FALSE)</f>
        <v>кмс</v>
      </c>
      <c r="F11" s="249" t="str">
        <f>VLOOKUP(H11,Уч!$C$2:$L$1100,5,FALSE)</f>
        <v>Москва</v>
      </c>
      <c r="G11" s="250" t="str">
        <f>VLOOKUP(H11,Уч!$C$2:$L$1100,6,FALSE)</f>
        <v>ДЮСШ 82</v>
      </c>
      <c r="H11" s="140">
        <v>45</v>
      </c>
      <c r="I11" s="329">
        <v>8.19</v>
      </c>
      <c r="J11" s="251" t="s">
        <v>737</v>
      </c>
      <c r="K11" s="252"/>
      <c r="L11" s="259" t="s">
        <v>53</v>
      </c>
      <c r="M11" s="309"/>
      <c r="N11" s="260" t="str">
        <f>VLOOKUP(H11,Уч!$C$2:$L$1100,9,FALSE)</f>
        <v>Худякова Л.О.</v>
      </c>
      <c r="O11" s="254">
        <v>819</v>
      </c>
      <c r="P11" s="51"/>
    </row>
    <row r="12" spans="1:19" ht="15.75" x14ac:dyDescent="0.25">
      <c r="A12" s="15">
        <f ca="1">RAND()</f>
        <v>0.37947728054083818</v>
      </c>
      <c r="B12" s="93">
        <v>4</v>
      </c>
      <c r="C12" s="246" t="str">
        <f>VLOOKUP(H12,Уч!$C$2:$L$1100,2,FALSE)</f>
        <v>Чеканов Сергей</v>
      </c>
      <c r="D12" s="247">
        <f>VLOOKUP(H12,Уч!$C$2:$L$1100,3,FALSE)</f>
        <v>34412</v>
      </c>
      <c r="E12" s="248" t="str">
        <f>VLOOKUP(H12,Уч!$C$2:$L$1100,4,FALSE)</f>
        <v>кмс</v>
      </c>
      <c r="F12" s="249" t="str">
        <f>VLOOKUP(H12,Уч!$C$2:$L$1100,5,FALSE)</f>
        <v>Москва</v>
      </c>
      <c r="G12" s="250" t="str">
        <f>VLOOKUP(H12,Уч!$C$2:$L$1100,6,FALSE)</f>
        <v>СДЮШОР ЦСКА</v>
      </c>
      <c r="H12" s="140">
        <v>49</v>
      </c>
      <c r="I12" s="329">
        <v>8.2899999999999991</v>
      </c>
      <c r="J12" s="251" t="s">
        <v>740</v>
      </c>
      <c r="K12" s="252"/>
      <c r="L12" s="259" t="s">
        <v>53</v>
      </c>
      <c r="M12" s="309"/>
      <c r="N12" s="260" t="str">
        <f>VLOOKUP(H12,Уч!$C$2:$L$1100,9,FALSE)</f>
        <v>Полоницкий А.Е.,Вдовин М.В.</v>
      </c>
      <c r="O12" s="254">
        <v>829</v>
      </c>
      <c r="P12" s="51"/>
    </row>
    <row r="13" spans="1:19" ht="15.75" x14ac:dyDescent="0.25">
      <c r="A13" s="15">
        <f ca="1">RAND()</f>
        <v>0.76541673917909048</v>
      </c>
      <c r="B13" s="93">
        <v>5</v>
      </c>
      <c r="C13" s="246" t="str">
        <f>VLOOKUP(H13,Уч!$C$2:$L$1100,2,FALSE)</f>
        <v>Тарасов Аркадий</v>
      </c>
      <c r="D13" s="247">
        <f>VLOOKUP(H13,Уч!$C$2:$L$1100,3,FALSE)</f>
        <v>34841</v>
      </c>
      <c r="E13" s="248" t="str">
        <f>VLOOKUP(H13,Уч!$C$2:$L$1100,4,FALSE)</f>
        <v>кмс</v>
      </c>
      <c r="F13" s="249" t="str">
        <f>VLOOKUP(H13,Уч!$C$2:$L$1100,5,FALSE)</f>
        <v>Москва</v>
      </c>
      <c r="G13" s="250" t="str">
        <f>VLOOKUP(H13,Уч!$C$2:$L$1100,6,FALSE)</f>
        <v>СДЮСШОР 24</v>
      </c>
      <c r="H13" s="140">
        <v>48</v>
      </c>
      <c r="I13" s="329">
        <v>8.35</v>
      </c>
      <c r="J13" s="251" t="s">
        <v>736</v>
      </c>
      <c r="K13" s="252"/>
      <c r="L13" s="259" t="s">
        <v>53</v>
      </c>
      <c r="M13" s="309"/>
      <c r="N13" s="260" t="str">
        <f>VLOOKUP(H13,Уч!$C$2:$L$1100,9,FALSE)</f>
        <v>Терехова Н.В. Коростелёв А.В.</v>
      </c>
      <c r="O13" s="254">
        <v>845</v>
      </c>
      <c r="P13" s="51"/>
    </row>
    <row r="14" spans="1:19" ht="15.75" x14ac:dyDescent="0.25">
      <c r="B14" s="93">
        <v>6</v>
      </c>
      <c r="C14" s="246" t="str">
        <f>VLOOKUP(H14,Уч!$C$2:$L$1100,2,FALSE)</f>
        <v>Лазарев Николай</v>
      </c>
      <c r="D14" s="247">
        <f>VLOOKUP(H14,Уч!$C$2:$L$1100,3,FALSE)</f>
        <v>34309</v>
      </c>
      <c r="E14" s="248" t="str">
        <f>VLOOKUP(H14,Уч!$C$2:$L$1100,4,FALSE)</f>
        <v>кмс</v>
      </c>
      <c r="F14" s="249" t="str">
        <f>VLOOKUP(H14,Уч!$C$2:$L$1100,5,FALSE)</f>
        <v>Москва</v>
      </c>
      <c r="G14" s="250" t="str">
        <f>VLOOKUP(H14,Уч!$C$2:$L$1100,6,FALSE)</f>
        <v>Юность Москвы</v>
      </c>
      <c r="H14" s="140">
        <v>44</v>
      </c>
      <c r="I14" s="329">
        <v>8.56</v>
      </c>
      <c r="J14" s="251" t="s">
        <v>735</v>
      </c>
      <c r="K14" s="252"/>
      <c r="L14" s="259" t="s">
        <v>53</v>
      </c>
      <c r="M14" s="309"/>
      <c r="N14" s="260" t="str">
        <f>VLOOKUP(H14,Уч!$C$2:$L$1100,9,FALSE)</f>
        <v>Литовченко И.Е</v>
      </c>
      <c r="O14" s="254">
        <v>880</v>
      </c>
      <c r="P14" s="51"/>
    </row>
    <row r="15" spans="1:19" ht="15.75" x14ac:dyDescent="0.25">
      <c r="B15" s="93">
        <v>7</v>
      </c>
      <c r="C15" s="246" t="str">
        <f>VLOOKUP(H15,Уч!$C$2:$L$1100,2,FALSE)</f>
        <v>Ефимов Антон</v>
      </c>
      <c r="D15" s="247">
        <f>VLOOKUP(H15,Уч!$C$2:$L$1100,3,FALSE)</f>
        <v>34067</v>
      </c>
      <c r="E15" s="248" t="str">
        <f>VLOOKUP(H15,Уч!$C$2:$L$1100,4,FALSE)</f>
        <v>1</v>
      </c>
      <c r="F15" s="249" t="str">
        <f>VLOOKUP(H15,Уч!$C$2:$L$1100,5,FALSE)</f>
        <v>Москва</v>
      </c>
      <c r="G15" s="250" t="str">
        <f>VLOOKUP(H15,Уч!$C$2:$L$1100,6,FALSE)</f>
        <v>СДЮСШОР 24</v>
      </c>
      <c r="H15" s="140">
        <v>42</v>
      </c>
      <c r="I15" s="329">
        <v>8.8000000000000007</v>
      </c>
      <c r="J15" s="251" t="s">
        <v>742</v>
      </c>
      <c r="K15" s="252"/>
      <c r="L15" s="259">
        <v>1</v>
      </c>
      <c r="M15" s="309"/>
      <c r="N15" s="260" t="str">
        <f>VLOOKUP(H15,Уч!$C$2:$L$1100,9,FALSE)</f>
        <v>Кореннов В.А.</v>
      </c>
      <c r="O15" s="254">
        <v>856</v>
      </c>
      <c r="P15" s="51"/>
    </row>
    <row r="16" spans="1:19" ht="15.75" x14ac:dyDescent="0.25">
      <c r="B16" s="93">
        <v>8</v>
      </c>
      <c r="C16" s="246" t="str">
        <f>VLOOKUP(H16,Уч!$C$2:$L$1100,2,FALSE)</f>
        <v>Асанов Александр</v>
      </c>
      <c r="D16" s="247">
        <f>VLOOKUP(H16,Уч!$C$2:$L$1100,3,FALSE)</f>
        <v>34788</v>
      </c>
      <c r="E16" s="248" t="str">
        <f>VLOOKUP(H16,Уч!$C$2:$L$1100,4,FALSE)</f>
        <v>кмс</v>
      </c>
      <c r="F16" s="249" t="str">
        <f>VLOOKUP(H16,Уч!$C$2:$L$1100,5,FALSE)</f>
        <v>Москва</v>
      </c>
      <c r="G16" s="250" t="str">
        <f>VLOOKUP(H16,Уч!$C$2:$L$1100,6,FALSE)</f>
        <v>СДЮСШОР 24</v>
      </c>
      <c r="H16" s="140">
        <v>41</v>
      </c>
      <c r="I16" s="329">
        <v>8.4499999999999993</v>
      </c>
      <c r="J16" s="330" t="s">
        <v>741</v>
      </c>
      <c r="K16" s="252"/>
      <c r="L16" s="259"/>
      <c r="M16" s="309"/>
      <c r="N16" s="260" t="str">
        <f>VLOOKUP(H16,Уч!$C$2:$L$1100,9,FALSE)</f>
        <v>Черняева А.А.Терехова Н.В. Коростелёс А.В.</v>
      </c>
      <c r="O16" s="254">
        <v>835</v>
      </c>
      <c r="P16" s="51"/>
    </row>
    <row r="17" spans="1:19" ht="15.75" x14ac:dyDescent="0.25">
      <c r="A17" s="15">
        <f ca="1">RAND()</f>
        <v>0.74876460037301174</v>
      </c>
      <c r="B17" s="93">
        <v>9</v>
      </c>
      <c r="C17" s="246" t="str">
        <f>VLOOKUP(H17,Уч!$C$2:$L$1100,2,FALSE)</f>
        <v>Степанов Иван</v>
      </c>
      <c r="D17" s="247">
        <f>VLOOKUP(H17,Уч!$C$2:$L$1100,3,FALSE)</f>
        <v>34580</v>
      </c>
      <c r="E17" s="248" t="str">
        <f>VLOOKUP(H17,Уч!$C$2:$L$1100,4,FALSE)</f>
        <v>1</v>
      </c>
      <c r="F17" s="249" t="str">
        <f>VLOOKUP(H17,Уч!$C$2:$L$1100,5,FALSE)</f>
        <v>Москва</v>
      </c>
      <c r="G17" s="250" t="str">
        <f>VLOOKUP(H17,Уч!$C$2:$L$1100,6,FALSE)</f>
        <v>СДЮСШОР 24</v>
      </c>
      <c r="H17" s="140">
        <v>47</v>
      </c>
      <c r="I17" s="329"/>
      <c r="J17" s="251">
        <f>O17/100</f>
        <v>9.26</v>
      </c>
      <c r="K17" s="252"/>
      <c r="L17" s="259">
        <v>2</v>
      </c>
      <c r="M17" s="309"/>
      <c r="N17" s="260" t="str">
        <f>VLOOKUP(H17,Уч!$C$2:$L$1100,9,FALSE)</f>
        <v>Кореннов В.А.</v>
      </c>
      <c r="O17" s="254">
        <v>926</v>
      </c>
      <c r="P17" s="51"/>
      <c r="Q17" s="39"/>
      <c r="R17" s="39">
        <v>56</v>
      </c>
      <c r="S17" s="39" t="s">
        <v>67</v>
      </c>
    </row>
    <row r="18" spans="1:19" ht="15.75" x14ac:dyDescent="0.25">
      <c r="A18" s="15">
        <f ca="1">RAND()</f>
        <v>0.13274002795122697</v>
      </c>
      <c r="B18" s="93"/>
      <c r="C18" s="246" t="str">
        <f>VLOOKUP(H18,Уч!$C$2:$L$1100,2,FALSE)</f>
        <v>Свешников Олег</v>
      </c>
      <c r="D18" s="247">
        <f>VLOOKUP(H18,Уч!$C$2:$L$1100,3,FALSE)</f>
        <v>34800</v>
      </c>
      <c r="E18" s="248" t="str">
        <f>VLOOKUP(H18,Уч!$C$2:$L$1100,4,FALSE)</f>
        <v>1</v>
      </c>
      <c r="F18" s="249" t="str">
        <f>VLOOKUP(H18,Уч!$C$2:$L$1100,5,FALSE)</f>
        <v>Москва</v>
      </c>
      <c r="G18" s="250" t="str">
        <f>VLOOKUP(H18,Уч!$C$2:$L$1100,6,FALSE)</f>
        <v>СДЮСШОР 24</v>
      </c>
      <c r="H18" s="140">
        <v>46</v>
      </c>
      <c r="I18" s="329" t="s">
        <v>689</v>
      </c>
      <c r="J18" s="251" t="s">
        <v>689</v>
      </c>
      <c r="K18" s="252"/>
      <c r="L18" s="316" t="e">
        <f t="shared" ref="L18:L19" si="0">LOOKUP(J18,$R$1:$R$8,$Q$1:$Q$8)</f>
        <v>#N/A</v>
      </c>
      <c r="M18" s="309"/>
      <c r="N18" s="260" t="str">
        <f>VLOOKUP(H18,Уч!$C$2:$L$1100,9,FALSE)</f>
        <v>Кореннов В.А.</v>
      </c>
      <c r="O18" s="254" t="s">
        <v>689</v>
      </c>
      <c r="P18" s="51"/>
    </row>
    <row r="19" spans="1:19" ht="15.75" x14ac:dyDescent="0.25">
      <c r="A19" s="15">
        <f ca="1">RAND()</f>
        <v>0.99798992925734775</v>
      </c>
      <c r="B19" s="93"/>
      <c r="C19" s="246" t="str">
        <f>VLOOKUP(H19,Уч!$C$2:$L$1100,2,FALSE)</f>
        <v>Коваль Павел</v>
      </c>
      <c r="D19" s="247">
        <f>VLOOKUP(H19,Уч!$C$2:$L$1100,3,FALSE)</f>
        <v>34809</v>
      </c>
      <c r="E19" s="248" t="str">
        <f>VLOOKUP(H19,Уч!$C$2:$L$1100,4,FALSE)</f>
        <v>кмс</v>
      </c>
      <c r="F19" s="249" t="str">
        <f>VLOOKUP(H19,Уч!$C$2:$L$1100,5,FALSE)</f>
        <v>Москва</v>
      </c>
      <c r="G19" s="250" t="str">
        <f>VLOOKUP(H19,Уч!$C$2:$L$1100,6,FALSE)</f>
        <v>Юность Москвы</v>
      </c>
      <c r="H19" s="140">
        <v>43</v>
      </c>
      <c r="I19" s="329" t="s">
        <v>689</v>
      </c>
      <c r="J19" s="251" t="s">
        <v>689</v>
      </c>
      <c r="K19" s="252"/>
      <c r="L19" s="316" t="e">
        <f t="shared" si="0"/>
        <v>#N/A</v>
      </c>
      <c r="M19" s="309"/>
      <c r="N19" s="260" t="str">
        <f>VLOOKUP(H19,Уч!$C$2:$L$1100,9,FALSE)</f>
        <v>Шабанов Г.К. Филатова Г.Н</v>
      </c>
      <c r="O19" s="254"/>
      <c r="P19" s="51"/>
    </row>
    <row r="20" spans="1:19" ht="15.75" hidden="1" x14ac:dyDescent="0.25">
      <c r="A20" s="42"/>
      <c r="B20" s="319"/>
      <c r="C20" s="320" t="s">
        <v>30</v>
      </c>
      <c r="D20" s="321"/>
      <c r="E20" s="322"/>
      <c r="F20" s="323"/>
      <c r="G20" s="323"/>
      <c r="H20" s="324"/>
      <c r="I20" s="324"/>
      <c r="J20" s="325"/>
      <c r="K20" s="326"/>
      <c r="L20" s="327"/>
      <c r="M20" s="91"/>
      <c r="N20" s="328" t="e">
        <f>VLOOKUP(H20,Уч!$C$2:$L$15,9,FALSE)</f>
        <v>#N/A</v>
      </c>
      <c r="O20" s="74"/>
      <c r="P20" s="51"/>
    </row>
    <row r="21" spans="1:19" ht="15.75" hidden="1" x14ac:dyDescent="0.25">
      <c r="B21" s="73">
        <v>8</v>
      </c>
      <c r="C21" s="263" t="e">
        <f>VLOOKUP(H21,Уч!$C$2:$L$1100,2,FALSE)</f>
        <v>#N/A</v>
      </c>
      <c r="D21" s="264" t="e">
        <f>VLOOKUP(H21,Уч!$C$2:$L$1100,3,FALSE)</f>
        <v>#N/A</v>
      </c>
      <c r="E21" s="265" t="e">
        <f>VLOOKUP(H21,Уч!$C$2:$L$1100,4,FALSE)</f>
        <v>#N/A</v>
      </c>
      <c r="F21" s="266" t="e">
        <f>VLOOKUP(H21,Уч!$C$2:$L$1100,5,FALSE)</f>
        <v>#N/A</v>
      </c>
      <c r="G21" s="267" t="e">
        <f>VLOOKUP(H21,Уч!$C$2:$L$1100,6,FALSE)</f>
        <v>#N/A</v>
      </c>
      <c r="H21" s="268"/>
      <c r="I21" s="267" t="e">
        <f>VLOOKUP(H21,Уч!$C$2:$L$1100,8,FALSE)</f>
        <v>#N/A</v>
      </c>
      <c r="J21" s="314">
        <f t="shared" ref="J21" si="1">O21/100</f>
        <v>0</v>
      </c>
      <c r="K21" s="271"/>
      <c r="L21" s="272" t="e">
        <f>LOOKUP(J21,$R$1:$R$8,$Q$1:$Q$8)</f>
        <v>#N/A</v>
      </c>
      <c r="M21" s="273"/>
      <c r="N21" s="274" t="e">
        <f>VLOOKUP(H21,Уч!$C$2:$L$1100,9,FALSE)</f>
        <v>#N/A</v>
      </c>
      <c r="O21" s="74"/>
      <c r="P21" s="51"/>
    </row>
    <row r="22" spans="1:19" s="46" customFormat="1" ht="15.75" hidden="1" x14ac:dyDescent="0.3">
      <c r="D22" s="98"/>
      <c r="O22" s="60"/>
      <c r="P22" s="45"/>
    </row>
    <row r="23" spans="1:19" s="46" customFormat="1" ht="15.75" hidden="1" x14ac:dyDescent="0.3">
      <c r="D23" s="98"/>
      <c r="O23" s="60"/>
      <c r="P23" s="45"/>
    </row>
    <row r="24" spans="1:19" s="46" customFormat="1" ht="15.75" hidden="1" x14ac:dyDescent="0.3">
      <c r="C24" s="46" t="s">
        <v>50</v>
      </c>
      <c r="D24" s="98"/>
      <c r="O24" s="60"/>
      <c r="P24" s="45"/>
    </row>
    <row r="25" spans="1:19" s="46" customFormat="1" ht="15.75" hidden="1" x14ac:dyDescent="0.3">
      <c r="D25" s="98"/>
      <c r="O25" s="60"/>
      <c r="P25" s="45"/>
    </row>
    <row r="26" spans="1:19" s="46" customFormat="1" ht="15.75" hidden="1" x14ac:dyDescent="0.3">
      <c r="C26" s="46" t="s">
        <v>34</v>
      </c>
      <c r="D26" s="98"/>
      <c r="O26" s="60"/>
      <c r="P26" s="45"/>
    </row>
    <row r="27" spans="1:19" s="46" customFormat="1" ht="15.75" hidden="1" x14ac:dyDescent="0.3">
      <c r="D27" s="98"/>
      <c r="O27" s="60"/>
      <c r="P27" s="45"/>
    </row>
    <row r="28" spans="1:19" s="46" customFormat="1" ht="15.75" hidden="1" x14ac:dyDescent="0.3">
      <c r="D28" s="98"/>
      <c r="O28" s="60"/>
      <c r="P28" s="45"/>
    </row>
    <row r="29" spans="1:19" s="46" customFormat="1" ht="15.75" hidden="1" x14ac:dyDescent="0.3">
      <c r="D29" s="98"/>
      <c r="O29" s="60"/>
      <c r="P29" s="45"/>
    </row>
    <row r="30" spans="1:19" s="46" customFormat="1" ht="15.75" hidden="1" x14ac:dyDescent="0.3">
      <c r="D30" s="98"/>
      <c r="O30" s="60"/>
      <c r="P30" s="45"/>
    </row>
    <row r="31" spans="1:19" s="46" customFormat="1" ht="15.75" hidden="1" x14ac:dyDescent="0.3">
      <c r="D31" s="98"/>
      <c r="O31" s="60"/>
      <c r="P31" s="45"/>
    </row>
  </sheetData>
  <sortState ref="A9:S17">
    <sortCondition ref="B9:B17"/>
  </sortState>
  <printOptions horizontalCentered="1"/>
  <pageMargins left="0.39370078740157483" right="0.39370078740157483" top="0.39370078740157483" bottom="0.39370078740157483" header="0.51181102362204722" footer="0.70866141732283472"/>
  <pageSetup paperSize="9" scale="82" orientation="portrait" horizont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16</vt:i4>
      </vt:variant>
    </vt:vector>
  </HeadingPairs>
  <TitlesOfParts>
    <vt:vector size="31" baseType="lpstr">
      <vt:lpstr>Расп</vt:lpstr>
      <vt:lpstr>Уч</vt:lpstr>
      <vt:lpstr>60</vt:lpstr>
      <vt:lpstr>200</vt:lpstr>
      <vt:lpstr>400</vt:lpstr>
      <vt:lpstr>800</vt:lpstr>
      <vt:lpstr>1500</vt:lpstr>
      <vt:lpstr>3000</vt:lpstr>
      <vt:lpstr>60сб</vt:lpstr>
      <vt:lpstr>2000сп</vt:lpstr>
      <vt:lpstr>Высота</vt:lpstr>
      <vt:lpstr>Шест</vt:lpstr>
      <vt:lpstr>Длина</vt:lpstr>
      <vt:lpstr>Тройной</vt:lpstr>
      <vt:lpstr>Ядро</vt:lpstr>
      <vt:lpstr>Длина!Заголовки_для_печати</vt:lpstr>
      <vt:lpstr>Тройной!Заголовки_для_печати</vt:lpstr>
      <vt:lpstr>Ядро!Заголовки_для_печати</vt:lpstr>
      <vt:lpstr>'1500'!Область_печати</vt:lpstr>
      <vt:lpstr>'200'!Область_печати</vt:lpstr>
      <vt:lpstr>'2000сп'!Область_печати</vt:lpstr>
      <vt:lpstr>'3000'!Область_печати</vt:lpstr>
      <vt:lpstr>'400'!Область_печати</vt:lpstr>
      <vt:lpstr>'60'!Область_печати</vt:lpstr>
      <vt:lpstr>'60сб'!Область_печати</vt:lpstr>
      <vt:lpstr>'800'!Область_печати</vt:lpstr>
      <vt:lpstr>Высота!Область_печати</vt:lpstr>
      <vt:lpstr>Длина!Область_печати</vt:lpstr>
      <vt:lpstr>Тройной!Область_печати</vt:lpstr>
      <vt:lpstr>Шест!Область_печати</vt:lpstr>
      <vt:lpstr>Ядро!Область_печати</vt:lpstr>
    </vt:vector>
  </TitlesOfParts>
  <Company>АМТЕ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РЕФ</dc:creator>
  <cp:lastModifiedBy>Давыдов Д.С.</cp:lastModifiedBy>
  <cp:lastPrinted>2014-01-24T15:15:27Z</cp:lastPrinted>
  <dcterms:created xsi:type="dcterms:W3CDTF">2007-07-15T09:19:24Z</dcterms:created>
  <dcterms:modified xsi:type="dcterms:W3CDTF">2014-01-25T07:33:41Z</dcterms:modified>
</cp:coreProperties>
</file>