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65" windowWidth="9960" windowHeight="7275" tabRatio="693" activeTab="9"/>
  </bookViews>
  <sheets>
    <sheet name="Расп" sheetId="3" r:id="rId1"/>
    <sheet name="Уч" sheetId="1" r:id="rId2"/>
    <sheet name="60" sheetId="95" r:id="rId3"/>
    <sheet name="200" sheetId="100" r:id="rId4"/>
    <sheet name="400" sheetId="94" r:id="rId5"/>
    <sheet name="800" sheetId="105" r:id="rId6"/>
    <sheet name="1500" sheetId="93" r:id="rId7"/>
    <sheet name="3000" sheetId="101" r:id="rId8"/>
    <sheet name="60сб" sheetId="92" r:id="rId9"/>
    <sheet name="2000сп" sheetId="102" r:id="rId10"/>
    <sheet name="Высота" sheetId="45" r:id="rId11"/>
    <sheet name="Шест" sheetId="97" r:id="rId12"/>
    <sheet name="Длина" sheetId="54" r:id="rId13"/>
    <sheet name="Тройной" sheetId="98" r:id="rId14"/>
    <sheet name="Ядро" sheetId="96" r:id="rId15"/>
  </sheets>
  <externalReferences>
    <externalReference r:id="rId16"/>
  </externalReferences>
  <definedNames>
    <definedName name="_xlnm._FilterDatabase" localSheetId="1" hidden="1">Уч!$A$1:$L$438</definedName>
    <definedName name="_xlnm.Print_Titles" localSheetId="12">Длина!$12:$12</definedName>
    <definedName name="_xlnm.Print_Titles" localSheetId="13">Тройной!$12:$12</definedName>
    <definedName name="_xlnm.Print_Titles" localSheetId="14">Ядро!$12:$13</definedName>
    <definedName name="_xlnm.Print_Area" localSheetId="6">'1500'!$B$1:$N$31</definedName>
    <definedName name="_xlnm.Print_Area" localSheetId="3">'200'!$B$1:$N$78</definedName>
    <definedName name="_xlnm.Print_Area" localSheetId="9">'2000сп'!$B$1:$N$12</definedName>
    <definedName name="_xlnm.Print_Area" localSheetId="7">'3000'!$A$1:$N$13</definedName>
    <definedName name="_xlnm.Print_Area" localSheetId="4">'400'!$B$1:$N$62</definedName>
    <definedName name="_xlnm.Print_Area" localSheetId="2">'60'!$B$1:$N$37</definedName>
    <definedName name="_xlnm.Print_Area" localSheetId="8">'60сб'!$B$1:$N$24</definedName>
    <definedName name="_xlnm.Print_Area" localSheetId="5">'800'!$B$1:$N$54</definedName>
    <definedName name="_xlnm.Print_Area" localSheetId="10">Высота!$B$5:$AH$18</definedName>
    <definedName name="_xlnm.Print_Area" localSheetId="12">Длина!$B$6:$U$23</definedName>
    <definedName name="_xlnm.Print_Area" localSheetId="13">Тройной!$B$6:$U$22</definedName>
    <definedName name="_xlnm.Print_Area" localSheetId="11">Шест!$B$5:$AH$42</definedName>
    <definedName name="_xlnm.Print_Area" localSheetId="14">Ядро!$B$6:$U$24</definedName>
  </definedNames>
  <calcPr calcId="145621" refMode="R1C1"/>
</workbook>
</file>

<file path=xl/calcChain.xml><?xml version="1.0" encoding="utf-8"?>
<calcChain xmlns="http://schemas.openxmlformats.org/spreadsheetml/2006/main">
  <c r="N9" i="101" l="1"/>
  <c r="I9" i="101"/>
  <c r="G9" i="101"/>
  <c r="F9" i="101"/>
  <c r="E9" i="101"/>
  <c r="D9" i="101"/>
  <c r="C9" i="101"/>
  <c r="A9" i="101"/>
  <c r="C4" i="101"/>
  <c r="G4" i="93"/>
  <c r="C4" i="93"/>
  <c r="C4" i="105"/>
  <c r="L10" i="92"/>
  <c r="L11" i="92"/>
  <c r="L12" i="92"/>
  <c r="L13" i="92"/>
  <c r="L14" i="92"/>
  <c r="L15" i="92"/>
  <c r="L16" i="92"/>
  <c r="L17" i="92"/>
  <c r="L18" i="92"/>
  <c r="L19" i="92"/>
  <c r="L20" i="92"/>
  <c r="L21" i="92"/>
  <c r="L22" i="92"/>
  <c r="L23" i="92"/>
  <c r="L24" i="92"/>
  <c r="L9" i="92"/>
  <c r="G4" i="92"/>
  <c r="C4" i="92"/>
  <c r="N62" i="94"/>
  <c r="L62" i="94"/>
  <c r="I62" i="94"/>
  <c r="G62" i="94"/>
  <c r="F62" i="94"/>
  <c r="E62" i="94"/>
  <c r="D62" i="94"/>
  <c r="C62" i="94"/>
  <c r="G4" i="94"/>
  <c r="N37" i="94"/>
  <c r="C4" i="94"/>
  <c r="L9" i="95"/>
  <c r="L10" i="95"/>
  <c r="L11" i="95"/>
  <c r="L12" i="95"/>
  <c r="L13" i="95"/>
  <c r="L14" i="95"/>
  <c r="L15" i="95"/>
  <c r="L16" i="95"/>
  <c r="L17" i="95"/>
  <c r="L18" i="95"/>
  <c r="L19" i="95"/>
  <c r="L20" i="95"/>
  <c r="L21" i="95"/>
  <c r="L22" i="95"/>
  <c r="L23" i="95"/>
  <c r="L24" i="95"/>
  <c r="L25" i="95"/>
  <c r="L26" i="95"/>
  <c r="L27" i="95"/>
  <c r="L28" i="95"/>
  <c r="L29" i="95"/>
  <c r="L30" i="95"/>
  <c r="L31" i="95"/>
  <c r="L32" i="95"/>
  <c r="L33" i="95"/>
  <c r="L34" i="95"/>
  <c r="L35" i="95"/>
  <c r="L36" i="95"/>
  <c r="L37" i="95"/>
  <c r="L72" i="100"/>
  <c r="L73" i="100"/>
  <c r="L71" i="100"/>
  <c r="L15" i="100"/>
  <c r="L16" i="100"/>
  <c r="L17" i="100"/>
  <c r="L18" i="100"/>
  <c r="L19" i="100"/>
  <c r="L20" i="100"/>
  <c r="L21" i="100"/>
  <c r="L22" i="100"/>
  <c r="L23" i="100"/>
  <c r="L24" i="100"/>
  <c r="L25" i="100"/>
  <c r="L26" i="100"/>
  <c r="L27" i="100"/>
  <c r="L28" i="100"/>
  <c r="L29" i="100"/>
  <c r="L30" i="100"/>
  <c r="L31" i="100"/>
  <c r="L32" i="100"/>
  <c r="L33" i="100"/>
  <c r="L34" i="100"/>
  <c r="L35" i="100"/>
  <c r="L36" i="100"/>
  <c r="L37" i="100"/>
  <c r="L38" i="100"/>
  <c r="L39" i="100"/>
  <c r="L40" i="100"/>
  <c r="L41" i="100"/>
  <c r="L42" i="100"/>
  <c r="L43" i="100"/>
  <c r="L44" i="100"/>
  <c r="L45" i="100"/>
  <c r="L46" i="100"/>
  <c r="L47" i="100"/>
  <c r="L48" i="100"/>
  <c r="L49" i="100"/>
  <c r="L50" i="100"/>
  <c r="L51" i="100"/>
  <c r="L52" i="100"/>
  <c r="L53" i="100"/>
  <c r="L54" i="100"/>
  <c r="L55" i="100"/>
  <c r="L56" i="100"/>
  <c r="L57" i="100"/>
  <c r="L58" i="100"/>
  <c r="L59" i="100"/>
  <c r="L60" i="100"/>
  <c r="L61" i="100"/>
  <c r="L14" i="100"/>
  <c r="C8" i="45"/>
  <c r="AC15" i="54"/>
  <c r="U15" i="54"/>
  <c r="T15" i="54"/>
  <c r="Q15" i="54"/>
  <c r="P15" i="54"/>
  <c r="O15" i="54"/>
  <c r="M15" i="54"/>
  <c r="L15" i="54"/>
  <c r="K15" i="54"/>
  <c r="J15" i="54"/>
  <c r="H15" i="54"/>
  <c r="G15" i="54"/>
  <c r="F15" i="54"/>
  <c r="E15" i="54"/>
  <c r="D15" i="54"/>
  <c r="C15" i="54"/>
  <c r="A15" i="54"/>
  <c r="C8" i="97"/>
  <c r="N71" i="100"/>
  <c r="N72" i="100"/>
  <c r="G72" i="100"/>
  <c r="F72" i="100"/>
  <c r="E72" i="100"/>
  <c r="D72" i="100"/>
  <c r="C72" i="100"/>
  <c r="A72" i="100"/>
  <c r="C4" i="100"/>
  <c r="N63" i="100"/>
  <c r="L63" i="100"/>
  <c r="G63" i="100"/>
  <c r="F63" i="100"/>
  <c r="E63" i="100"/>
  <c r="D63" i="100"/>
  <c r="C63" i="100"/>
  <c r="A63" i="100"/>
  <c r="T15" i="96"/>
  <c r="T16" i="96"/>
  <c r="T17" i="96"/>
  <c r="T18" i="96"/>
  <c r="T19" i="96"/>
  <c r="T20" i="96"/>
  <c r="T21" i="96"/>
  <c r="D9" i="96"/>
  <c r="D9" i="98"/>
  <c r="E32" i="105" l="1"/>
  <c r="AC17" i="98"/>
  <c r="AC19" i="98"/>
  <c r="AC21" i="98"/>
  <c r="AC22" i="98"/>
  <c r="K19" i="98"/>
  <c r="L19" i="98"/>
  <c r="M19" i="98"/>
  <c r="O19" i="98"/>
  <c r="P19" i="98"/>
  <c r="Q19" i="98"/>
  <c r="R19" i="98"/>
  <c r="K16" i="98"/>
  <c r="L16" i="98"/>
  <c r="M16" i="98"/>
  <c r="O16" i="98"/>
  <c r="P16" i="98"/>
  <c r="Q16" i="98"/>
  <c r="R16" i="98"/>
  <c r="K15" i="98"/>
  <c r="L15" i="98"/>
  <c r="M15" i="98"/>
  <c r="O15" i="98"/>
  <c r="P15" i="98"/>
  <c r="Q15" i="98"/>
  <c r="R15" i="98"/>
  <c r="K14" i="98"/>
  <c r="L14" i="98"/>
  <c r="M14" i="98"/>
  <c r="O14" i="98"/>
  <c r="P14" i="98"/>
  <c r="Q14" i="98"/>
  <c r="R14" i="98"/>
  <c r="K18" i="98"/>
  <c r="L18" i="98"/>
  <c r="M18" i="98"/>
  <c r="O18" i="98"/>
  <c r="P18" i="98"/>
  <c r="Q18" i="98"/>
  <c r="R18" i="98"/>
  <c r="L22" i="105"/>
  <c r="N22" i="105"/>
  <c r="C22" i="105"/>
  <c r="D22" i="105"/>
  <c r="E22" i="105"/>
  <c r="F22" i="105"/>
  <c r="G22" i="105"/>
  <c r="H5" i="102"/>
  <c r="C4" i="102"/>
  <c r="N70" i="100"/>
  <c r="L70" i="100"/>
  <c r="G70" i="100"/>
  <c r="F70" i="100"/>
  <c r="E70" i="100"/>
  <c r="D70" i="100"/>
  <c r="C70" i="100"/>
  <c r="N69" i="100"/>
  <c r="L69" i="100"/>
  <c r="G69" i="100"/>
  <c r="F69" i="100"/>
  <c r="E69" i="100"/>
  <c r="D69" i="100"/>
  <c r="C69" i="100"/>
  <c r="N47" i="100"/>
  <c r="G47" i="100"/>
  <c r="F47" i="100"/>
  <c r="E47" i="100"/>
  <c r="D47" i="100"/>
  <c r="C47" i="100"/>
  <c r="N46" i="100"/>
  <c r="G46" i="100"/>
  <c r="F46" i="100"/>
  <c r="E46" i="100"/>
  <c r="D46" i="100"/>
  <c r="C46" i="100"/>
  <c r="N43" i="100"/>
  <c r="G43" i="100"/>
  <c r="F43" i="100"/>
  <c r="E43" i="100"/>
  <c r="D43" i="100"/>
  <c r="C43" i="100"/>
  <c r="N11" i="105" l="1"/>
  <c r="L11" i="105"/>
  <c r="I11" i="105"/>
  <c r="G11" i="105"/>
  <c r="F11" i="105"/>
  <c r="E11" i="105"/>
  <c r="D11" i="105"/>
  <c r="C11" i="105"/>
  <c r="N49" i="105"/>
  <c r="L49" i="105"/>
  <c r="I49" i="105"/>
  <c r="G49" i="105"/>
  <c r="F49" i="105"/>
  <c r="E49" i="105"/>
  <c r="D49" i="105"/>
  <c r="C49" i="105"/>
  <c r="N13" i="105"/>
  <c r="L13" i="105"/>
  <c r="I13" i="105"/>
  <c r="G13" i="105"/>
  <c r="F13" i="105"/>
  <c r="E13" i="105"/>
  <c r="D13" i="105"/>
  <c r="C13" i="105"/>
  <c r="N16" i="105"/>
  <c r="L16" i="105"/>
  <c r="I16" i="105"/>
  <c r="G16" i="105"/>
  <c r="F16" i="105"/>
  <c r="E16" i="105"/>
  <c r="D16" i="105"/>
  <c r="C16" i="105"/>
  <c r="N9" i="105"/>
  <c r="L9" i="105"/>
  <c r="I9" i="105"/>
  <c r="G9" i="105"/>
  <c r="F9" i="105"/>
  <c r="E9" i="105"/>
  <c r="D9" i="105"/>
  <c r="C9" i="105"/>
  <c r="N12" i="105"/>
  <c r="L12" i="105"/>
  <c r="I12" i="105"/>
  <c r="G12" i="105"/>
  <c r="F12" i="105"/>
  <c r="E12" i="105"/>
  <c r="D12" i="105"/>
  <c r="C12" i="105"/>
  <c r="N10" i="105"/>
  <c r="L10" i="105"/>
  <c r="I10" i="105"/>
  <c r="G10" i="105"/>
  <c r="F10" i="105"/>
  <c r="E10" i="105"/>
  <c r="D10" i="105"/>
  <c r="C10" i="105"/>
  <c r="N14" i="105"/>
  <c r="L14" i="105"/>
  <c r="I14" i="105"/>
  <c r="G14" i="105"/>
  <c r="F14" i="105"/>
  <c r="E14" i="105"/>
  <c r="D14" i="105"/>
  <c r="C14" i="105"/>
  <c r="N19" i="105"/>
  <c r="L19" i="105"/>
  <c r="I19" i="105"/>
  <c r="G19" i="105"/>
  <c r="F19" i="105"/>
  <c r="E19" i="105"/>
  <c r="D19" i="105"/>
  <c r="C19" i="105"/>
  <c r="N17" i="105"/>
  <c r="L17" i="105"/>
  <c r="I17" i="105"/>
  <c r="G17" i="105"/>
  <c r="F17" i="105"/>
  <c r="E17" i="105"/>
  <c r="D17" i="105"/>
  <c r="C17" i="105"/>
  <c r="N23" i="105"/>
  <c r="L23" i="105"/>
  <c r="I23" i="105"/>
  <c r="G23" i="105"/>
  <c r="F23" i="105"/>
  <c r="E23" i="105"/>
  <c r="D23" i="105"/>
  <c r="C23" i="105"/>
  <c r="N18" i="105"/>
  <c r="L18" i="105"/>
  <c r="I18" i="105"/>
  <c r="G18" i="105"/>
  <c r="F18" i="105"/>
  <c r="E18" i="105"/>
  <c r="D18" i="105"/>
  <c r="C18" i="105"/>
  <c r="N27" i="105"/>
  <c r="L27" i="105"/>
  <c r="I27" i="105"/>
  <c r="G27" i="105"/>
  <c r="F27" i="105"/>
  <c r="E27" i="105"/>
  <c r="D27" i="105"/>
  <c r="C27" i="105"/>
  <c r="N25" i="105"/>
  <c r="L25" i="105"/>
  <c r="I25" i="105"/>
  <c r="G25" i="105"/>
  <c r="F25" i="105"/>
  <c r="E25" i="105"/>
  <c r="D25" i="105"/>
  <c r="C25" i="105"/>
  <c r="N24" i="105"/>
  <c r="L24" i="105"/>
  <c r="I24" i="105"/>
  <c r="G24" i="105"/>
  <c r="F24" i="105"/>
  <c r="E24" i="105"/>
  <c r="D24" i="105"/>
  <c r="C24" i="105"/>
  <c r="N34" i="105"/>
  <c r="L34" i="105"/>
  <c r="I34" i="105"/>
  <c r="G34" i="105"/>
  <c r="F34" i="105"/>
  <c r="E34" i="105"/>
  <c r="D34" i="105"/>
  <c r="C34" i="105"/>
  <c r="N20" i="105"/>
  <c r="L20" i="105"/>
  <c r="I20" i="105"/>
  <c r="G20" i="105"/>
  <c r="F20" i="105"/>
  <c r="E20" i="105"/>
  <c r="D20" i="105"/>
  <c r="C20" i="105"/>
  <c r="N28" i="105"/>
  <c r="L28" i="105"/>
  <c r="I28" i="105"/>
  <c r="G28" i="105"/>
  <c r="F28" i="105"/>
  <c r="E28" i="105"/>
  <c r="D28" i="105"/>
  <c r="C28" i="105"/>
  <c r="N21" i="105"/>
  <c r="L21" i="105"/>
  <c r="I21" i="105"/>
  <c r="G21" i="105"/>
  <c r="F21" i="105"/>
  <c r="E21" i="105"/>
  <c r="D21" i="105"/>
  <c r="C21" i="105"/>
  <c r="N31" i="105"/>
  <c r="L31" i="105"/>
  <c r="I31" i="105"/>
  <c r="G31" i="105"/>
  <c r="F31" i="105"/>
  <c r="E31" i="105"/>
  <c r="D31" i="105"/>
  <c r="C31" i="105"/>
  <c r="N48" i="105"/>
  <c r="L48" i="105"/>
  <c r="I48" i="105"/>
  <c r="G48" i="105"/>
  <c r="F48" i="105"/>
  <c r="E48" i="105"/>
  <c r="D48" i="105"/>
  <c r="C48" i="105"/>
  <c r="N26" i="105"/>
  <c r="L26" i="105"/>
  <c r="I26" i="105"/>
  <c r="G26" i="105"/>
  <c r="F26" i="105"/>
  <c r="E26" i="105"/>
  <c r="D26" i="105"/>
  <c r="C26" i="105"/>
  <c r="N42" i="105"/>
  <c r="L42" i="105"/>
  <c r="I42" i="105"/>
  <c r="G42" i="105"/>
  <c r="F42" i="105"/>
  <c r="E42" i="105"/>
  <c r="D42" i="105"/>
  <c r="C42" i="105"/>
  <c r="N35" i="105"/>
  <c r="L35" i="105"/>
  <c r="I35" i="105"/>
  <c r="G35" i="105"/>
  <c r="F35" i="105"/>
  <c r="E35" i="105"/>
  <c r="D35" i="105"/>
  <c r="C35" i="105"/>
  <c r="N33" i="105"/>
  <c r="L33" i="105"/>
  <c r="I33" i="105"/>
  <c r="G33" i="105"/>
  <c r="F33" i="105"/>
  <c r="E33" i="105"/>
  <c r="D33" i="105"/>
  <c r="C33" i="105"/>
  <c r="N50" i="105"/>
  <c r="L50" i="105"/>
  <c r="I50" i="105"/>
  <c r="G50" i="105"/>
  <c r="F50" i="105"/>
  <c r="E50" i="105"/>
  <c r="D50" i="105"/>
  <c r="C50" i="105"/>
  <c r="N47" i="105"/>
  <c r="L47" i="105"/>
  <c r="I47" i="105"/>
  <c r="G47" i="105"/>
  <c r="F47" i="105"/>
  <c r="E47" i="105"/>
  <c r="D47" i="105"/>
  <c r="C47" i="105"/>
  <c r="N36" i="105"/>
  <c r="L36" i="105"/>
  <c r="I36" i="105"/>
  <c r="G36" i="105"/>
  <c r="F36" i="105"/>
  <c r="E36" i="105"/>
  <c r="D36" i="105"/>
  <c r="C36" i="105"/>
  <c r="N46" i="105"/>
  <c r="L46" i="105"/>
  <c r="I46" i="105"/>
  <c r="G46" i="105"/>
  <c r="F46" i="105"/>
  <c r="E46" i="105"/>
  <c r="D46" i="105"/>
  <c r="C46" i="105"/>
  <c r="N30" i="105"/>
  <c r="L30" i="105"/>
  <c r="I30" i="105"/>
  <c r="G30" i="105"/>
  <c r="F30" i="105"/>
  <c r="E30" i="105"/>
  <c r="D30" i="105"/>
  <c r="C30" i="105"/>
  <c r="N29" i="105"/>
  <c r="L29" i="105"/>
  <c r="I29" i="105"/>
  <c r="G29" i="105"/>
  <c r="F29" i="105"/>
  <c r="E29" i="105"/>
  <c r="D29" i="105"/>
  <c r="C29" i="105"/>
  <c r="N44" i="105"/>
  <c r="I44" i="105"/>
  <c r="G44" i="105"/>
  <c r="F44" i="105"/>
  <c r="E44" i="105"/>
  <c r="D44" i="105"/>
  <c r="C44" i="105"/>
  <c r="N41" i="105"/>
  <c r="L41" i="105"/>
  <c r="I41" i="105"/>
  <c r="G41" i="105"/>
  <c r="F41" i="105"/>
  <c r="E41" i="105"/>
  <c r="D41" i="105"/>
  <c r="C41" i="105"/>
  <c r="N45" i="105"/>
  <c r="L45" i="105"/>
  <c r="I45" i="105"/>
  <c r="G45" i="105"/>
  <c r="F45" i="105"/>
  <c r="E45" i="105"/>
  <c r="D45" i="105"/>
  <c r="C45" i="105"/>
  <c r="N39" i="105"/>
  <c r="L39" i="105"/>
  <c r="I39" i="105"/>
  <c r="G39" i="105"/>
  <c r="F39" i="105"/>
  <c r="E39" i="105"/>
  <c r="D39" i="105"/>
  <c r="C39" i="105"/>
  <c r="N43" i="105"/>
  <c r="L43" i="105"/>
  <c r="I43" i="105"/>
  <c r="G43" i="105"/>
  <c r="F43" i="105"/>
  <c r="E43" i="105"/>
  <c r="D43" i="105"/>
  <c r="C43" i="105"/>
  <c r="N40" i="105"/>
  <c r="L40" i="105"/>
  <c r="I40" i="105"/>
  <c r="G40" i="105"/>
  <c r="F40" i="105"/>
  <c r="E40" i="105"/>
  <c r="D40" i="105"/>
  <c r="C40" i="105"/>
  <c r="N38" i="105"/>
  <c r="L38" i="105"/>
  <c r="I38" i="105"/>
  <c r="G38" i="105"/>
  <c r="F38" i="105"/>
  <c r="E38" i="105"/>
  <c r="D38" i="105"/>
  <c r="C38" i="105"/>
  <c r="N32" i="105"/>
  <c r="L32" i="105"/>
  <c r="I32" i="105"/>
  <c r="G32" i="105"/>
  <c r="F32" i="105"/>
  <c r="D32" i="105"/>
  <c r="C32" i="105"/>
  <c r="N37" i="105"/>
  <c r="L37" i="105"/>
  <c r="I37" i="105"/>
  <c r="G37" i="105"/>
  <c r="F37" i="105"/>
  <c r="E37" i="105"/>
  <c r="D37" i="105"/>
  <c r="C37" i="105"/>
  <c r="N52" i="105"/>
  <c r="L52" i="105"/>
  <c r="I52" i="105"/>
  <c r="G52" i="105"/>
  <c r="F52" i="105"/>
  <c r="E52" i="105"/>
  <c r="D52" i="105"/>
  <c r="C52" i="105"/>
  <c r="N53" i="105"/>
  <c r="L53" i="105"/>
  <c r="I53" i="105"/>
  <c r="G53" i="105"/>
  <c r="F53" i="105"/>
  <c r="E53" i="105"/>
  <c r="D53" i="105"/>
  <c r="C53" i="105"/>
  <c r="N54" i="105"/>
  <c r="L54" i="105"/>
  <c r="I54" i="105"/>
  <c r="G54" i="105"/>
  <c r="F54" i="105"/>
  <c r="E54" i="105"/>
  <c r="D54" i="105"/>
  <c r="C54" i="105"/>
  <c r="N51" i="105"/>
  <c r="I51" i="105"/>
  <c r="G51" i="105"/>
  <c r="F51" i="105"/>
  <c r="E51" i="105"/>
  <c r="D51" i="105"/>
  <c r="C51" i="105"/>
  <c r="N15" i="105"/>
  <c r="L15" i="105"/>
  <c r="I15" i="105"/>
  <c r="G15" i="105"/>
  <c r="F15" i="105"/>
  <c r="E15" i="105"/>
  <c r="D15" i="105"/>
  <c r="C15" i="105"/>
  <c r="K6" i="105"/>
  <c r="H6" i="105"/>
  <c r="K5" i="105"/>
  <c r="C5" i="105"/>
  <c r="G4" i="105"/>
  <c r="H4" i="105"/>
  <c r="B2" i="105"/>
  <c r="B1" i="105"/>
  <c r="A36" i="105" l="1"/>
  <c r="A44" i="105"/>
  <c r="A41" i="105"/>
  <c r="A45" i="105"/>
  <c r="A32" i="105"/>
  <c r="A54" i="105"/>
  <c r="A51" i="105"/>
  <c r="A15" i="105"/>
  <c r="C14" i="94"/>
  <c r="C9" i="95"/>
  <c r="T21" i="54"/>
  <c r="AC42" i="97"/>
  <c r="AC41" i="97"/>
  <c r="AC40" i="97"/>
  <c r="AG40" i="97" s="1"/>
  <c r="AC39" i="97"/>
  <c r="AG39" i="97" s="1"/>
  <c r="AC38" i="97"/>
  <c r="AG38" i="97" s="1"/>
  <c r="AC37" i="97"/>
  <c r="AG37" i="97" s="1"/>
  <c r="AC36" i="97"/>
  <c r="AC35" i="97"/>
  <c r="AG35" i="97" s="1"/>
  <c r="AC34" i="97"/>
  <c r="AG34" i="97" s="1"/>
  <c r="AC33" i="97"/>
  <c r="AG36" i="97"/>
  <c r="AG33" i="97"/>
  <c r="AG41" i="97"/>
  <c r="AG42" i="97"/>
  <c r="AH41" i="97"/>
  <c r="AH40" i="97"/>
  <c r="AH39" i="97"/>
  <c r="AH38" i="97"/>
  <c r="AH37" i="97"/>
  <c r="AH36" i="97"/>
  <c r="AH35" i="97"/>
  <c r="AH34" i="97"/>
  <c r="AH33" i="97"/>
  <c r="AH29" i="97"/>
  <c r="AH42" i="97"/>
  <c r="F42" i="97"/>
  <c r="E42" i="97"/>
  <c r="D42" i="97"/>
  <c r="C42" i="97"/>
  <c r="A42" i="97"/>
  <c r="F36" i="97"/>
  <c r="E36" i="97"/>
  <c r="D36" i="97"/>
  <c r="C36" i="97"/>
  <c r="A36" i="97"/>
  <c r="F34" i="97"/>
  <c r="E34" i="97"/>
  <c r="D34" i="97"/>
  <c r="C34" i="97"/>
  <c r="A34" i="97"/>
  <c r="F37" i="97"/>
  <c r="E37" i="97"/>
  <c r="D37" i="97"/>
  <c r="C37" i="97"/>
  <c r="A37" i="97"/>
  <c r="F39" i="97"/>
  <c r="E39" i="97"/>
  <c r="D39" i="97"/>
  <c r="C39" i="97"/>
  <c r="A39" i="97"/>
  <c r="F35" i="97"/>
  <c r="E35" i="97"/>
  <c r="D35" i="97"/>
  <c r="C35" i="97"/>
  <c r="A35" i="97"/>
  <c r="F33" i="97"/>
  <c r="E33" i="97"/>
  <c r="D33" i="97"/>
  <c r="C33" i="97"/>
  <c r="A33" i="97"/>
  <c r="F38" i="97"/>
  <c r="E38" i="97"/>
  <c r="D38" i="97"/>
  <c r="C38" i="97"/>
  <c r="A38" i="97"/>
  <c r="F41" i="97"/>
  <c r="E41" i="97"/>
  <c r="D41" i="97"/>
  <c r="C41" i="97"/>
  <c r="A41" i="97"/>
  <c r="F40" i="97"/>
  <c r="E40" i="97"/>
  <c r="D40" i="97"/>
  <c r="C40" i="97"/>
  <c r="A40" i="97"/>
  <c r="J9" i="95"/>
  <c r="J11" i="95"/>
  <c r="J12" i="95"/>
  <c r="J13" i="95"/>
  <c r="J14" i="95"/>
  <c r="J15" i="95"/>
  <c r="J16" i="95"/>
  <c r="O22" i="96"/>
  <c r="K6" i="102"/>
  <c r="G4" i="102"/>
  <c r="N10" i="102"/>
  <c r="I10" i="102"/>
  <c r="G10" i="102"/>
  <c r="F10" i="102"/>
  <c r="E10" i="102"/>
  <c r="D10" i="102"/>
  <c r="C10" i="102"/>
  <c r="A12" i="102"/>
  <c r="N9" i="102"/>
  <c r="I9" i="102"/>
  <c r="G9" i="102"/>
  <c r="F9" i="102"/>
  <c r="E9" i="102"/>
  <c r="D9" i="102"/>
  <c r="C9" i="102"/>
  <c r="A11" i="102"/>
  <c r="N11" i="102"/>
  <c r="I11" i="102"/>
  <c r="G11" i="102"/>
  <c r="F11" i="102"/>
  <c r="E11" i="102"/>
  <c r="D11" i="102"/>
  <c r="C11" i="102"/>
  <c r="A10" i="102"/>
  <c r="N12" i="102"/>
  <c r="I12" i="102"/>
  <c r="G12" i="102"/>
  <c r="F12" i="102"/>
  <c r="E12" i="102"/>
  <c r="D12" i="102"/>
  <c r="C12" i="102"/>
  <c r="A9" i="102"/>
  <c r="H6" i="102"/>
  <c r="C5" i="102"/>
  <c r="H4" i="102"/>
  <c r="B2" i="102"/>
  <c r="B1" i="102"/>
  <c r="K6" i="101"/>
  <c r="H5" i="101"/>
  <c r="G4" i="101"/>
  <c r="N11" i="101"/>
  <c r="I11" i="101"/>
  <c r="G11" i="101"/>
  <c r="F11" i="101"/>
  <c r="E11" i="101"/>
  <c r="D11" i="101"/>
  <c r="C11" i="101"/>
  <c r="N13" i="101"/>
  <c r="L13" i="101"/>
  <c r="I13" i="101"/>
  <c r="G13" i="101"/>
  <c r="F13" i="101"/>
  <c r="E13" i="101"/>
  <c r="D13" i="101"/>
  <c r="C13" i="101"/>
  <c r="A10" i="101"/>
  <c r="N10" i="101"/>
  <c r="I10" i="101"/>
  <c r="G10" i="101"/>
  <c r="F10" i="101"/>
  <c r="E10" i="101"/>
  <c r="D10" i="101"/>
  <c r="C10" i="101"/>
  <c r="N12" i="101"/>
  <c r="L12" i="101"/>
  <c r="I12" i="101"/>
  <c r="G12" i="101"/>
  <c r="F12" i="101"/>
  <c r="E12" i="101"/>
  <c r="D12" i="101"/>
  <c r="C12" i="101"/>
  <c r="A11" i="101"/>
  <c r="H6" i="101"/>
  <c r="C5" i="101"/>
  <c r="B2" i="101"/>
  <c r="B1" i="101"/>
  <c r="K6" i="100"/>
  <c r="H5" i="100"/>
  <c r="G4" i="100"/>
  <c r="G71" i="100"/>
  <c r="F71" i="100"/>
  <c r="E71" i="100"/>
  <c r="D71" i="100"/>
  <c r="C71" i="100"/>
  <c r="N73" i="100"/>
  <c r="G73" i="100"/>
  <c r="F73" i="100"/>
  <c r="E73" i="100"/>
  <c r="D73" i="100"/>
  <c r="C73" i="100"/>
  <c r="N44" i="100"/>
  <c r="G44" i="100"/>
  <c r="F44" i="100"/>
  <c r="E44" i="100"/>
  <c r="D44" i="100"/>
  <c r="C44" i="100"/>
  <c r="A61" i="100"/>
  <c r="N53" i="100"/>
  <c r="G53" i="100"/>
  <c r="F53" i="100"/>
  <c r="E53" i="100"/>
  <c r="D53" i="100"/>
  <c r="C53" i="100"/>
  <c r="A60" i="100"/>
  <c r="N62" i="100"/>
  <c r="L62" i="100"/>
  <c r="G62" i="100"/>
  <c r="F62" i="100"/>
  <c r="E62" i="100"/>
  <c r="D62" i="100"/>
  <c r="C62" i="100"/>
  <c r="A59" i="100"/>
  <c r="N35" i="100"/>
  <c r="G35" i="100"/>
  <c r="F35" i="100"/>
  <c r="E35" i="100"/>
  <c r="D35" i="100"/>
  <c r="C35" i="100"/>
  <c r="A58" i="100"/>
  <c r="N51" i="100"/>
  <c r="G51" i="100"/>
  <c r="F51" i="100"/>
  <c r="E51" i="100"/>
  <c r="D51" i="100"/>
  <c r="C51" i="100"/>
  <c r="N68" i="100"/>
  <c r="L68" i="100"/>
  <c r="G68" i="100"/>
  <c r="F68" i="100"/>
  <c r="E68" i="100"/>
  <c r="D68" i="100"/>
  <c r="C68" i="100"/>
  <c r="N67" i="100"/>
  <c r="L67" i="100"/>
  <c r="G67" i="100"/>
  <c r="F67" i="100"/>
  <c r="E67" i="100"/>
  <c r="D67" i="100"/>
  <c r="C67" i="100"/>
  <c r="A55" i="100"/>
  <c r="N50" i="100"/>
  <c r="G50" i="100"/>
  <c r="F50" i="100"/>
  <c r="E50" i="100"/>
  <c r="D50" i="100"/>
  <c r="C50" i="100"/>
  <c r="A54" i="100"/>
  <c r="N59" i="100"/>
  <c r="G59" i="100"/>
  <c r="F59" i="100"/>
  <c r="E59" i="100"/>
  <c r="D59" i="100"/>
  <c r="C59" i="100"/>
  <c r="A53" i="100"/>
  <c r="N57" i="100"/>
  <c r="G57" i="100"/>
  <c r="F57" i="100"/>
  <c r="E57" i="100"/>
  <c r="D57" i="100"/>
  <c r="C57" i="100"/>
  <c r="N34" i="100"/>
  <c r="G34" i="100"/>
  <c r="F34" i="100"/>
  <c r="E34" i="100"/>
  <c r="D34" i="100"/>
  <c r="C34" i="100"/>
  <c r="N45" i="100"/>
  <c r="G45" i="100"/>
  <c r="F45" i="100"/>
  <c r="E45" i="100"/>
  <c r="D45" i="100"/>
  <c r="C45" i="100"/>
  <c r="A50" i="100"/>
  <c r="N39" i="100"/>
  <c r="G39" i="100"/>
  <c r="F39" i="100"/>
  <c r="E39" i="100"/>
  <c r="D39" i="100"/>
  <c r="C39" i="100"/>
  <c r="A49" i="100"/>
  <c r="N61" i="100"/>
  <c r="G61" i="100"/>
  <c r="F61" i="100"/>
  <c r="E61" i="100"/>
  <c r="D61" i="100"/>
  <c r="C61" i="100"/>
  <c r="A48" i="100"/>
  <c r="N54" i="100"/>
  <c r="G54" i="100"/>
  <c r="F54" i="100"/>
  <c r="E54" i="100"/>
  <c r="D54" i="100"/>
  <c r="C54" i="100"/>
  <c r="A47" i="100"/>
  <c r="N30" i="100"/>
  <c r="G30" i="100"/>
  <c r="F30" i="100"/>
  <c r="E30" i="100"/>
  <c r="D30" i="100"/>
  <c r="C30" i="100"/>
  <c r="N27" i="100"/>
  <c r="G27" i="100"/>
  <c r="F27" i="100"/>
  <c r="E27" i="100"/>
  <c r="D27" i="100"/>
  <c r="C27" i="100"/>
  <c r="N23" i="100"/>
  <c r="G23" i="100"/>
  <c r="F23" i="100"/>
  <c r="E23" i="100"/>
  <c r="D23" i="100"/>
  <c r="C23" i="100"/>
  <c r="A44" i="100"/>
  <c r="N21" i="100"/>
  <c r="G21" i="100"/>
  <c r="F21" i="100"/>
  <c r="E21" i="100"/>
  <c r="D21" i="100"/>
  <c r="C21" i="100"/>
  <c r="A43" i="100"/>
  <c r="N55" i="100"/>
  <c r="G55" i="100"/>
  <c r="F55" i="100"/>
  <c r="E55" i="100"/>
  <c r="D55" i="100"/>
  <c r="C55" i="100"/>
  <c r="A42" i="100"/>
  <c r="N38" i="100"/>
  <c r="G38" i="100"/>
  <c r="F38" i="100"/>
  <c r="E38" i="100"/>
  <c r="D38" i="100"/>
  <c r="C38" i="100"/>
  <c r="A41" i="100"/>
  <c r="N16" i="100"/>
  <c r="G16" i="100"/>
  <c r="F16" i="100"/>
  <c r="E16" i="100"/>
  <c r="D16" i="100"/>
  <c r="C16" i="100"/>
  <c r="N17" i="100"/>
  <c r="G17" i="100"/>
  <c r="F17" i="100"/>
  <c r="E17" i="100"/>
  <c r="D17" i="100"/>
  <c r="C17" i="100"/>
  <c r="A38" i="100"/>
  <c r="N19" i="100"/>
  <c r="G19" i="100"/>
  <c r="F19" i="100"/>
  <c r="E19" i="100"/>
  <c r="D19" i="100"/>
  <c r="C19" i="100"/>
  <c r="A37" i="100"/>
  <c r="N52" i="100"/>
  <c r="G52" i="100"/>
  <c r="F52" i="100"/>
  <c r="E52" i="100"/>
  <c r="D52" i="100"/>
  <c r="C52" i="100"/>
  <c r="A36" i="100"/>
  <c r="N42" i="100"/>
  <c r="G42" i="100"/>
  <c r="F42" i="100"/>
  <c r="E42" i="100"/>
  <c r="D42" i="100"/>
  <c r="C42" i="100"/>
  <c r="A35" i="100"/>
  <c r="N24" i="100"/>
  <c r="G24" i="100"/>
  <c r="F24" i="100"/>
  <c r="E24" i="100"/>
  <c r="D24" i="100"/>
  <c r="C24" i="100"/>
  <c r="N20" i="100"/>
  <c r="G20" i="100"/>
  <c r="F20" i="100"/>
  <c r="E20" i="100"/>
  <c r="D20" i="100"/>
  <c r="C20" i="100"/>
  <c r="N18" i="100"/>
  <c r="G18" i="100"/>
  <c r="F18" i="100"/>
  <c r="E18" i="100"/>
  <c r="D18" i="100"/>
  <c r="C18" i="100"/>
  <c r="A32" i="100"/>
  <c r="N28" i="100"/>
  <c r="G28" i="100"/>
  <c r="F28" i="100"/>
  <c r="E28" i="100"/>
  <c r="D28" i="100"/>
  <c r="C28" i="100"/>
  <c r="A31" i="100"/>
  <c r="N36" i="100"/>
  <c r="G36" i="100"/>
  <c r="F36" i="100"/>
  <c r="E36" i="100"/>
  <c r="D36" i="100"/>
  <c r="C36" i="100"/>
  <c r="A30" i="100"/>
  <c r="N33" i="100"/>
  <c r="G33" i="100"/>
  <c r="F33" i="100"/>
  <c r="E33" i="100"/>
  <c r="D33" i="100"/>
  <c r="C33" i="100"/>
  <c r="A29" i="100"/>
  <c r="N41" i="100"/>
  <c r="G41" i="100"/>
  <c r="F41" i="100"/>
  <c r="E41" i="100"/>
  <c r="D41" i="100"/>
  <c r="C41" i="100"/>
  <c r="N22" i="100"/>
  <c r="G22" i="100"/>
  <c r="F22" i="100"/>
  <c r="E22" i="100"/>
  <c r="D22" i="100"/>
  <c r="C22" i="100"/>
  <c r="N9" i="100"/>
  <c r="J9" i="100"/>
  <c r="L9" i="100" s="1"/>
  <c r="G9" i="100"/>
  <c r="F9" i="100"/>
  <c r="E9" i="100"/>
  <c r="D9" i="100"/>
  <c r="C9" i="100"/>
  <c r="A27" i="100"/>
  <c r="N32" i="100"/>
  <c r="G32" i="100"/>
  <c r="F32" i="100"/>
  <c r="E32" i="100"/>
  <c r="D32" i="100"/>
  <c r="C32" i="100"/>
  <c r="N60" i="100"/>
  <c r="G60" i="100"/>
  <c r="F60" i="100"/>
  <c r="E60" i="100"/>
  <c r="D60" i="100"/>
  <c r="C60" i="100"/>
  <c r="A26" i="100"/>
  <c r="N56" i="100"/>
  <c r="G56" i="100"/>
  <c r="F56" i="100"/>
  <c r="E56" i="100"/>
  <c r="D56" i="100"/>
  <c r="C56" i="100"/>
  <c r="A25" i="100"/>
  <c r="N66" i="100"/>
  <c r="L66" i="100"/>
  <c r="G66" i="100"/>
  <c r="F66" i="100"/>
  <c r="E66" i="100"/>
  <c r="D66" i="100"/>
  <c r="C66" i="100"/>
  <c r="N10" i="100"/>
  <c r="J10" i="100"/>
  <c r="L10" i="100" s="1"/>
  <c r="G10" i="100"/>
  <c r="F10" i="100"/>
  <c r="E10" i="100"/>
  <c r="D10" i="100"/>
  <c r="C10" i="100"/>
  <c r="N12" i="100"/>
  <c r="J12" i="100"/>
  <c r="L12" i="100" s="1"/>
  <c r="G12" i="100"/>
  <c r="F12" i="100"/>
  <c r="E12" i="100"/>
  <c r="D12" i="100"/>
  <c r="C12" i="100"/>
  <c r="A22" i="100"/>
  <c r="N37" i="100"/>
  <c r="G37" i="100"/>
  <c r="F37" i="100"/>
  <c r="E37" i="100"/>
  <c r="D37" i="100"/>
  <c r="C37" i="100"/>
  <c r="A21" i="100"/>
  <c r="N58" i="100"/>
  <c r="G58" i="100"/>
  <c r="F58" i="100"/>
  <c r="E58" i="100"/>
  <c r="D58" i="100"/>
  <c r="C58" i="100"/>
  <c r="A20" i="100"/>
  <c r="N48" i="100"/>
  <c r="G48" i="100"/>
  <c r="F48" i="100"/>
  <c r="E48" i="100"/>
  <c r="D48" i="100"/>
  <c r="C48" i="100"/>
  <c r="A19" i="100"/>
  <c r="N26" i="100"/>
  <c r="G26" i="100"/>
  <c r="F26" i="100"/>
  <c r="E26" i="100"/>
  <c r="D26" i="100"/>
  <c r="C26" i="100"/>
  <c r="N13" i="100"/>
  <c r="J13" i="100"/>
  <c r="L13" i="100" s="1"/>
  <c r="G13" i="100"/>
  <c r="F13" i="100"/>
  <c r="E13" i="100"/>
  <c r="D13" i="100"/>
  <c r="C13" i="100"/>
  <c r="N14" i="100"/>
  <c r="G14" i="100"/>
  <c r="F14" i="100"/>
  <c r="E14" i="100"/>
  <c r="D14" i="100"/>
  <c r="C14" i="100"/>
  <c r="A16" i="100"/>
  <c r="N25" i="100"/>
  <c r="G25" i="100"/>
  <c r="F25" i="100"/>
  <c r="E25" i="100"/>
  <c r="D25" i="100"/>
  <c r="C25" i="100"/>
  <c r="A15" i="100"/>
  <c r="N49" i="100"/>
  <c r="G49" i="100"/>
  <c r="F49" i="100"/>
  <c r="E49" i="100"/>
  <c r="D49" i="100"/>
  <c r="C49" i="100"/>
  <c r="A14" i="100"/>
  <c r="N65" i="100"/>
  <c r="L65" i="100"/>
  <c r="G65" i="100"/>
  <c r="F65" i="100"/>
  <c r="E65" i="100"/>
  <c r="D65" i="100"/>
  <c r="C65" i="100"/>
  <c r="A13" i="100"/>
  <c r="N29" i="100"/>
  <c r="G29" i="100"/>
  <c r="F29" i="100"/>
  <c r="E29" i="100"/>
  <c r="D29" i="100"/>
  <c r="C29" i="100"/>
  <c r="N15" i="100"/>
  <c r="G15" i="100"/>
  <c r="F15" i="100"/>
  <c r="E15" i="100"/>
  <c r="D15" i="100"/>
  <c r="C15" i="100"/>
  <c r="N11" i="100"/>
  <c r="J11" i="100"/>
  <c r="L11" i="100" s="1"/>
  <c r="G11" i="100"/>
  <c r="F11" i="100"/>
  <c r="E11" i="100"/>
  <c r="D11" i="100"/>
  <c r="C11" i="100"/>
  <c r="N31" i="100"/>
  <c r="G31" i="100"/>
  <c r="F31" i="100"/>
  <c r="E31" i="100"/>
  <c r="D31" i="100"/>
  <c r="C31" i="100"/>
  <c r="A11" i="100"/>
  <c r="N40" i="100"/>
  <c r="G40" i="100"/>
  <c r="F40" i="100"/>
  <c r="E40" i="100"/>
  <c r="D40" i="100"/>
  <c r="C40" i="100"/>
  <c r="A10" i="100"/>
  <c r="N64" i="100"/>
  <c r="L64" i="100"/>
  <c r="G64" i="100"/>
  <c r="F64" i="100"/>
  <c r="E64" i="100"/>
  <c r="D64" i="100"/>
  <c r="C64" i="100"/>
  <c r="A9" i="100"/>
  <c r="H6" i="100"/>
  <c r="C5" i="100"/>
  <c r="H4" i="100"/>
  <c r="B2" i="100"/>
  <c r="B1" i="100"/>
  <c r="L10" i="98"/>
  <c r="K8" i="98"/>
  <c r="AC18" i="98" l="1"/>
  <c r="U18" i="98"/>
  <c r="T18" i="98"/>
  <c r="J18" i="98"/>
  <c r="H18" i="98"/>
  <c r="G18" i="98"/>
  <c r="F18" i="98"/>
  <c r="E18" i="98"/>
  <c r="D18" i="98"/>
  <c r="A20" i="98"/>
  <c r="AC14" i="98"/>
  <c r="U14" i="98"/>
  <c r="C14" i="98"/>
  <c r="T14" i="98"/>
  <c r="J14" i="98"/>
  <c r="H14" i="98"/>
  <c r="G14" i="98"/>
  <c r="F14" i="98"/>
  <c r="E14" i="98"/>
  <c r="D14" i="98"/>
  <c r="A19" i="98"/>
  <c r="AC15" i="98"/>
  <c r="U15" i="98"/>
  <c r="T15" i="98"/>
  <c r="J15" i="98"/>
  <c r="H15" i="98"/>
  <c r="G15" i="98"/>
  <c r="F15" i="98"/>
  <c r="E15" i="98"/>
  <c r="D15" i="98"/>
  <c r="A18" i="98"/>
  <c r="AC16" i="98"/>
  <c r="U16" i="98"/>
  <c r="T16" i="98"/>
  <c r="J16" i="98"/>
  <c r="H16" i="98"/>
  <c r="G16" i="98"/>
  <c r="F16" i="98"/>
  <c r="E16" i="98"/>
  <c r="D16" i="98"/>
  <c r="A17" i="98"/>
  <c r="U22" i="98"/>
  <c r="T22" i="98"/>
  <c r="J22" i="98"/>
  <c r="H22" i="98"/>
  <c r="G22" i="98"/>
  <c r="F22" i="98"/>
  <c r="E22" i="98"/>
  <c r="D22" i="98"/>
  <c r="A16" i="98"/>
  <c r="U21" i="98"/>
  <c r="T21" i="98"/>
  <c r="J21" i="98"/>
  <c r="H21" i="98"/>
  <c r="G21" i="98"/>
  <c r="F21" i="98"/>
  <c r="E21" i="98"/>
  <c r="D21" i="98"/>
  <c r="A15" i="98"/>
  <c r="U19" i="98"/>
  <c r="T19" i="98"/>
  <c r="J19" i="98"/>
  <c r="H19" i="98"/>
  <c r="G19" i="98"/>
  <c r="F19" i="98"/>
  <c r="E19" i="98"/>
  <c r="D19" i="98"/>
  <c r="A14" i="98"/>
  <c r="U17" i="98"/>
  <c r="R17" i="98"/>
  <c r="T17" i="98" s="1"/>
  <c r="Q17" i="98"/>
  <c r="P17" i="98"/>
  <c r="O17" i="98"/>
  <c r="M17" i="98"/>
  <c r="L17" i="98"/>
  <c r="K17" i="98"/>
  <c r="J17" i="98"/>
  <c r="H17" i="98"/>
  <c r="G17" i="98"/>
  <c r="F17" i="98"/>
  <c r="E17" i="98"/>
  <c r="D17" i="98"/>
  <c r="A13" i="98"/>
  <c r="AC13" i="98"/>
  <c r="U13" i="98"/>
  <c r="R13" i="98"/>
  <c r="T13" i="98" s="1"/>
  <c r="Q13" i="98"/>
  <c r="P13" i="98"/>
  <c r="O13" i="98"/>
  <c r="M13" i="98"/>
  <c r="L13" i="98"/>
  <c r="K13" i="98"/>
  <c r="J13" i="98"/>
  <c r="H13" i="98"/>
  <c r="G13" i="98"/>
  <c r="F13" i="98"/>
  <c r="E13" i="98"/>
  <c r="D13" i="98"/>
  <c r="A22" i="98"/>
  <c r="AC20" i="98"/>
  <c r="U20" i="98"/>
  <c r="R20" i="98"/>
  <c r="Q20" i="98"/>
  <c r="P20" i="98"/>
  <c r="O20" i="98"/>
  <c r="M20" i="98"/>
  <c r="L20" i="98"/>
  <c r="K20" i="98"/>
  <c r="J20" i="98"/>
  <c r="H20" i="98"/>
  <c r="G20" i="98"/>
  <c r="F20" i="98"/>
  <c r="E20" i="98"/>
  <c r="D20" i="98"/>
  <c r="A21" i="98"/>
  <c r="R11" i="98"/>
  <c r="L11" i="98"/>
  <c r="R10" i="98"/>
  <c r="P10" i="98"/>
  <c r="D10" i="98"/>
  <c r="R9" i="98"/>
  <c r="P9" i="98"/>
  <c r="K9" i="98"/>
  <c r="P8" i="98"/>
  <c r="D7" i="98"/>
  <c r="D6" i="98"/>
  <c r="C20" i="98" l="1"/>
  <c r="C17" i="98"/>
  <c r="C16" i="98"/>
  <c r="T20" i="98"/>
  <c r="C13" i="98"/>
  <c r="C19" i="98"/>
  <c r="C15" i="98"/>
  <c r="C18" i="98"/>
  <c r="K6" i="95"/>
  <c r="K5" i="95"/>
  <c r="I17" i="93"/>
  <c r="C17" i="93"/>
  <c r="D17" i="93"/>
  <c r="E17" i="93"/>
  <c r="F17" i="93"/>
  <c r="G17" i="93"/>
  <c r="H7" i="45"/>
  <c r="F14" i="97"/>
  <c r="F15" i="97"/>
  <c r="F22" i="97"/>
  <c r="F20" i="97"/>
  <c r="F17" i="97"/>
  <c r="L9" i="97"/>
  <c r="L8" i="97"/>
  <c r="H7" i="97"/>
  <c r="AH17" i="97"/>
  <c r="AC17" i="97"/>
  <c r="AG17" i="97" s="1"/>
  <c r="E17" i="97"/>
  <c r="D17" i="97"/>
  <c r="C17" i="97"/>
  <c r="A17" i="97"/>
  <c r="AH20" i="97"/>
  <c r="AC20" i="97"/>
  <c r="AG20" i="97" s="1"/>
  <c r="E20" i="97"/>
  <c r="D20" i="97"/>
  <c r="C20" i="97"/>
  <c r="A20" i="97"/>
  <c r="AH22" i="97"/>
  <c r="AC22" i="97"/>
  <c r="AG22" i="97" s="1"/>
  <c r="E22" i="97"/>
  <c r="D22" i="97"/>
  <c r="C22" i="97"/>
  <c r="A22" i="97"/>
  <c r="AH15" i="97"/>
  <c r="AC15" i="97"/>
  <c r="AG15" i="97" s="1"/>
  <c r="E15" i="97"/>
  <c r="D15" i="97"/>
  <c r="C15" i="97"/>
  <c r="A15" i="97"/>
  <c r="AH14" i="97"/>
  <c r="AC14" i="97"/>
  <c r="AG14" i="97" s="1"/>
  <c r="E14" i="97"/>
  <c r="D14" i="97"/>
  <c r="C14" i="97"/>
  <c r="A14" i="97"/>
  <c r="AC29" i="97"/>
  <c r="AG29" i="97" s="1"/>
  <c r="F29" i="97"/>
  <c r="E29" i="97"/>
  <c r="D29" i="97"/>
  <c r="C29" i="97"/>
  <c r="A29" i="97"/>
  <c r="AH16" i="97"/>
  <c r="AC16" i="97"/>
  <c r="AG16" i="97" s="1"/>
  <c r="F16" i="97"/>
  <c r="E16" i="97"/>
  <c r="D16" i="97"/>
  <c r="C16" i="97"/>
  <c r="A16" i="97"/>
  <c r="AH13" i="97"/>
  <c r="AC13" i="97"/>
  <c r="AG13" i="97" s="1"/>
  <c r="F13" i="97"/>
  <c r="E13" i="97"/>
  <c r="D13" i="97"/>
  <c r="C13" i="97"/>
  <c r="A13" i="97"/>
  <c r="AH25" i="97"/>
  <c r="AC25" i="97"/>
  <c r="AG25" i="97" s="1"/>
  <c r="F25" i="97"/>
  <c r="E25" i="97"/>
  <c r="D25" i="97"/>
  <c r="C25" i="97"/>
  <c r="A25" i="97"/>
  <c r="AH19" i="97"/>
  <c r="AC19" i="97"/>
  <c r="AG19" i="97" s="1"/>
  <c r="F19" i="97"/>
  <c r="E19" i="97"/>
  <c r="D19" i="97"/>
  <c r="C19" i="97"/>
  <c r="A19" i="97"/>
  <c r="AH23" i="97"/>
  <c r="AC23" i="97"/>
  <c r="AG23" i="97" s="1"/>
  <c r="F23" i="97"/>
  <c r="E23" i="97"/>
  <c r="D23" i="97"/>
  <c r="C23" i="97"/>
  <c r="A23" i="97"/>
  <c r="AH21" i="97"/>
  <c r="AC21" i="97"/>
  <c r="AG21" i="97" s="1"/>
  <c r="F21" i="97"/>
  <c r="E21" i="97"/>
  <c r="D21" i="97"/>
  <c r="C21" i="97"/>
  <c r="A21" i="97"/>
  <c r="AH18" i="97"/>
  <c r="AC18" i="97"/>
  <c r="AG18" i="97" s="1"/>
  <c r="F18" i="97"/>
  <c r="E18" i="97"/>
  <c r="D18" i="97"/>
  <c r="C18" i="97"/>
  <c r="A18" i="97"/>
  <c r="AH27" i="97"/>
  <c r="AG27" i="97"/>
  <c r="F27" i="97"/>
  <c r="E27" i="97"/>
  <c r="D27" i="97"/>
  <c r="C27" i="97"/>
  <c r="A27" i="97"/>
  <c r="AH28" i="97"/>
  <c r="AG28" i="97"/>
  <c r="F28" i="97"/>
  <c r="E28" i="97"/>
  <c r="D28" i="97"/>
  <c r="C28" i="97"/>
  <c r="A28" i="97"/>
  <c r="AH26" i="97"/>
  <c r="AC26" i="97"/>
  <c r="AG26" i="97" s="1"/>
  <c r="F26" i="97"/>
  <c r="E26" i="97"/>
  <c r="D26" i="97"/>
  <c r="C26" i="97"/>
  <c r="A26" i="97"/>
  <c r="AH24" i="97"/>
  <c r="AC24" i="97"/>
  <c r="AG24" i="97" s="1"/>
  <c r="F24" i="97"/>
  <c r="E24" i="97"/>
  <c r="D24" i="97"/>
  <c r="C24" i="97"/>
  <c r="A24" i="97"/>
  <c r="X9" i="97"/>
  <c r="R9" i="97"/>
  <c r="C9" i="97"/>
  <c r="X8" i="97"/>
  <c r="R8" i="97"/>
  <c r="H8" i="97"/>
  <c r="X7" i="97"/>
  <c r="R7" i="97"/>
  <c r="C6" i="97"/>
  <c r="C5" i="97"/>
  <c r="K8" i="96"/>
  <c r="N23" i="92"/>
  <c r="G23" i="92"/>
  <c r="F23" i="92"/>
  <c r="E23" i="92"/>
  <c r="D23" i="92"/>
  <c r="C23" i="92"/>
  <c r="N22" i="92"/>
  <c r="G22" i="92"/>
  <c r="F22" i="92"/>
  <c r="E22" i="92"/>
  <c r="D22" i="92"/>
  <c r="C22" i="92"/>
  <c r="N24" i="92"/>
  <c r="G24" i="92"/>
  <c r="F24" i="92"/>
  <c r="E24" i="92"/>
  <c r="D24" i="92"/>
  <c r="C24" i="92"/>
  <c r="N9" i="92"/>
  <c r="G9" i="92"/>
  <c r="F9" i="92"/>
  <c r="E9" i="92"/>
  <c r="D9" i="92"/>
  <c r="C9" i="92"/>
  <c r="A21" i="92"/>
  <c r="J37" i="94" l="1"/>
  <c r="L37" i="94" s="1"/>
  <c r="I37" i="94"/>
  <c r="G37" i="94"/>
  <c r="F37" i="94"/>
  <c r="E37" i="94"/>
  <c r="D37" i="94"/>
  <c r="C37" i="94"/>
  <c r="A61" i="94"/>
  <c r="N32" i="94"/>
  <c r="J32" i="94"/>
  <c r="L32" i="94" s="1"/>
  <c r="I32" i="94"/>
  <c r="G32" i="94"/>
  <c r="F32" i="94"/>
  <c r="E32" i="94"/>
  <c r="D32" i="94"/>
  <c r="C32" i="94"/>
  <c r="N52" i="94"/>
  <c r="I52" i="94"/>
  <c r="G52" i="94"/>
  <c r="F52" i="94"/>
  <c r="E52" i="94"/>
  <c r="D52" i="94"/>
  <c r="C52" i="94"/>
  <c r="N31" i="94"/>
  <c r="J31" i="94"/>
  <c r="L31" i="94" s="1"/>
  <c r="I31" i="94"/>
  <c r="G31" i="94"/>
  <c r="F31" i="94"/>
  <c r="E31" i="94"/>
  <c r="D31" i="94"/>
  <c r="C31" i="94"/>
  <c r="A58" i="94"/>
  <c r="N35" i="94"/>
  <c r="L35" i="94"/>
  <c r="I35" i="94"/>
  <c r="G35" i="94"/>
  <c r="F35" i="94"/>
  <c r="E35" i="94"/>
  <c r="D35" i="94"/>
  <c r="C35" i="94"/>
  <c r="A57" i="94"/>
  <c r="N49" i="94"/>
  <c r="I49" i="94"/>
  <c r="G49" i="94"/>
  <c r="F49" i="94"/>
  <c r="E49" i="94"/>
  <c r="D49" i="94"/>
  <c r="C49" i="94"/>
  <c r="A56" i="94"/>
  <c r="N50" i="94"/>
  <c r="I50" i="94"/>
  <c r="G50" i="94"/>
  <c r="F50" i="94"/>
  <c r="E50" i="94"/>
  <c r="D50" i="94"/>
  <c r="C50" i="94"/>
  <c r="A55" i="94"/>
  <c r="N28" i="94"/>
  <c r="J28" i="94"/>
  <c r="L28" i="94" s="1"/>
  <c r="I28" i="94"/>
  <c r="G28" i="94"/>
  <c r="F28" i="94"/>
  <c r="E28" i="94"/>
  <c r="D28" i="94"/>
  <c r="C28" i="94"/>
  <c r="N17" i="94"/>
  <c r="J17" i="94"/>
  <c r="L17" i="94" s="1"/>
  <c r="I17" i="94"/>
  <c r="G17" i="94"/>
  <c r="F17" i="94"/>
  <c r="E17" i="94"/>
  <c r="D17" i="94"/>
  <c r="C17" i="94"/>
  <c r="N61" i="94"/>
  <c r="L61" i="94"/>
  <c r="I61" i="94"/>
  <c r="G61" i="94"/>
  <c r="F61" i="94"/>
  <c r="E61" i="94"/>
  <c r="D61" i="94"/>
  <c r="C61" i="94"/>
  <c r="A52" i="94"/>
  <c r="N22" i="94"/>
  <c r="J22" i="94"/>
  <c r="L22" i="94" s="1"/>
  <c r="I22" i="94"/>
  <c r="G22" i="94"/>
  <c r="F22" i="94"/>
  <c r="E22" i="94"/>
  <c r="D22" i="94"/>
  <c r="C22" i="94"/>
  <c r="A50" i="94"/>
  <c r="N40" i="94"/>
  <c r="I40" i="94"/>
  <c r="G40" i="94"/>
  <c r="F40" i="94"/>
  <c r="E40" i="94"/>
  <c r="D40" i="94"/>
  <c r="C40" i="94"/>
  <c r="A49" i="94"/>
  <c r="N41" i="94"/>
  <c r="I41" i="94"/>
  <c r="G41" i="94"/>
  <c r="F41" i="94"/>
  <c r="E41" i="94"/>
  <c r="D41" i="94"/>
  <c r="C41" i="94"/>
  <c r="A48" i="94"/>
  <c r="N34" i="94"/>
  <c r="J34" i="94"/>
  <c r="L34" i="94" s="1"/>
  <c r="I34" i="94"/>
  <c r="G34" i="94"/>
  <c r="F34" i="94"/>
  <c r="E34" i="94"/>
  <c r="D34" i="94"/>
  <c r="C34" i="94"/>
  <c r="N19" i="94"/>
  <c r="J19" i="94"/>
  <c r="L19" i="94" s="1"/>
  <c r="I19" i="94"/>
  <c r="G19" i="94"/>
  <c r="F19" i="94"/>
  <c r="E19" i="94"/>
  <c r="D19" i="94"/>
  <c r="C19" i="94"/>
  <c r="N20" i="94"/>
  <c r="J20" i="94"/>
  <c r="L20" i="94" s="1"/>
  <c r="I20" i="94"/>
  <c r="G20" i="94"/>
  <c r="F20" i="94"/>
  <c r="E20" i="94"/>
  <c r="D20" i="94"/>
  <c r="C20" i="94"/>
  <c r="A44" i="94"/>
  <c r="N25" i="94"/>
  <c r="J25" i="94"/>
  <c r="L25" i="94" s="1"/>
  <c r="I25" i="94"/>
  <c r="G25" i="94"/>
  <c r="F25" i="94"/>
  <c r="E25" i="94"/>
  <c r="D25" i="94"/>
  <c r="C25" i="94"/>
  <c r="A43" i="94"/>
  <c r="N29" i="94"/>
  <c r="J29" i="94"/>
  <c r="L29" i="94" s="1"/>
  <c r="I29" i="94"/>
  <c r="G29" i="94"/>
  <c r="F29" i="94"/>
  <c r="E29" i="94"/>
  <c r="D29" i="94"/>
  <c r="C29" i="94"/>
  <c r="A42" i="94"/>
  <c r="N54" i="94"/>
  <c r="L54" i="94"/>
  <c r="I54" i="94"/>
  <c r="G54" i="94"/>
  <c r="F54" i="94"/>
  <c r="E54" i="94"/>
  <c r="D54" i="94"/>
  <c r="C54" i="94"/>
  <c r="A41" i="94"/>
  <c r="F16" i="45" l="1"/>
  <c r="F18" i="45"/>
  <c r="F17" i="45"/>
  <c r="F14" i="45"/>
  <c r="F15" i="45"/>
  <c r="D21" i="96"/>
  <c r="E21" i="96"/>
  <c r="F21" i="96"/>
  <c r="G21" i="96"/>
  <c r="H21" i="96"/>
  <c r="L10" i="96"/>
  <c r="L9" i="96"/>
  <c r="K6" i="94"/>
  <c r="H5" i="94"/>
  <c r="N27" i="94"/>
  <c r="J27" i="94"/>
  <c r="L27" i="94" s="1"/>
  <c r="I27" i="94"/>
  <c r="G27" i="94"/>
  <c r="F27" i="94"/>
  <c r="E27" i="94"/>
  <c r="D27" i="94"/>
  <c r="C27" i="94"/>
  <c r="N15" i="94"/>
  <c r="J15" i="94"/>
  <c r="L15" i="94" s="1"/>
  <c r="I15" i="94"/>
  <c r="G15" i="94"/>
  <c r="F15" i="94"/>
  <c r="E15" i="94"/>
  <c r="D15" i="94"/>
  <c r="C15" i="94"/>
  <c r="N12" i="94"/>
  <c r="J12" i="94"/>
  <c r="L12" i="94" s="1"/>
  <c r="I12" i="94"/>
  <c r="G12" i="94"/>
  <c r="F12" i="94"/>
  <c r="E12" i="94"/>
  <c r="D12" i="94"/>
  <c r="C12" i="94"/>
  <c r="A38" i="94"/>
  <c r="N33" i="94"/>
  <c r="L33" i="94"/>
  <c r="I33" i="94"/>
  <c r="G33" i="94"/>
  <c r="F33" i="94"/>
  <c r="E33" i="94"/>
  <c r="D33" i="94"/>
  <c r="C33" i="94"/>
  <c r="A45" i="94"/>
  <c r="N38" i="94"/>
  <c r="I38" i="94"/>
  <c r="G38" i="94"/>
  <c r="F38" i="94"/>
  <c r="E38" i="94"/>
  <c r="D38" i="94"/>
  <c r="C38" i="94"/>
  <c r="A51" i="94"/>
  <c r="N53" i="94"/>
  <c r="L53" i="94"/>
  <c r="I53" i="94"/>
  <c r="G53" i="94"/>
  <c r="F53" i="94"/>
  <c r="E53" i="94"/>
  <c r="D53" i="94"/>
  <c r="C53" i="94"/>
  <c r="A37" i="94"/>
  <c r="N16" i="94"/>
  <c r="J16" i="94"/>
  <c r="L16" i="94" s="1"/>
  <c r="I16" i="94"/>
  <c r="G16" i="94"/>
  <c r="F16" i="94"/>
  <c r="E16" i="94"/>
  <c r="D16" i="94"/>
  <c r="C16" i="94"/>
  <c r="N18" i="94"/>
  <c r="J18" i="94"/>
  <c r="L18" i="94" s="1"/>
  <c r="I18" i="94"/>
  <c r="G18" i="94"/>
  <c r="F18" i="94"/>
  <c r="E18" i="94"/>
  <c r="D18" i="94"/>
  <c r="C18" i="94"/>
  <c r="N21" i="94"/>
  <c r="J21" i="94"/>
  <c r="L21" i="94" s="1"/>
  <c r="I21" i="94"/>
  <c r="G21" i="94"/>
  <c r="F21" i="94"/>
  <c r="E21" i="94"/>
  <c r="D21" i="94"/>
  <c r="C21" i="94"/>
  <c r="A34" i="94"/>
  <c r="N42" i="94"/>
  <c r="I42" i="94"/>
  <c r="G42" i="94"/>
  <c r="F42" i="94"/>
  <c r="E42" i="94"/>
  <c r="D42" i="94"/>
  <c r="C42" i="94"/>
  <c r="A33" i="94"/>
  <c r="N44" i="94"/>
  <c r="I44" i="94"/>
  <c r="G44" i="94"/>
  <c r="F44" i="94"/>
  <c r="E44" i="94"/>
  <c r="D44" i="94"/>
  <c r="C44" i="94"/>
  <c r="A32" i="94"/>
  <c r="N57" i="94"/>
  <c r="L57" i="94"/>
  <c r="I57" i="94"/>
  <c r="G57" i="94"/>
  <c r="F57" i="94"/>
  <c r="E57" i="94"/>
  <c r="D57" i="94"/>
  <c r="C57" i="94"/>
  <c r="A31" i="94"/>
  <c r="N48" i="94"/>
  <c r="I48" i="94"/>
  <c r="G48" i="94"/>
  <c r="F48" i="94"/>
  <c r="E48" i="94"/>
  <c r="D48" i="94"/>
  <c r="C48" i="94"/>
  <c r="N23" i="94"/>
  <c r="J23" i="94"/>
  <c r="L23" i="94" s="1"/>
  <c r="I23" i="94"/>
  <c r="G23" i="94"/>
  <c r="F23" i="94"/>
  <c r="E23" i="94"/>
  <c r="D23" i="94"/>
  <c r="C23" i="94"/>
  <c r="A28" i="94"/>
  <c r="N58" i="94"/>
  <c r="L58" i="94"/>
  <c r="I58" i="94"/>
  <c r="G58" i="94"/>
  <c r="F58" i="94"/>
  <c r="E58" i="94"/>
  <c r="D58" i="94"/>
  <c r="C58" i="94"/>
  <c r="A27" i="94"/>
  <c r="N46" i="94"/>
  <c r="I46" i="94"/>
  <c r="G46" i="94"/>
  <c r="F46" i="94"/>
  <c r="E46" i="94"/>
  <c r="D46" i="94"/>
  <c r="C46" i="94"/>
  <c r="A26" i="94"/>
  <c r="N56" i="94"/>
  <c r="L56" i="94"/>
  <c r="I56" i="94"/>
  <c r="G56" i="94"/>
  <c r="F56" i="94"/>
  <c r="E56" i="94"/>
  <c r="D56" i="94"/>
  <c r="C56" i="94"/>
  <c r="A25" i="94"/>
  <c r="N24" i="94"/>
  <c r="J24" i="94"/>
  <c r="L24" i="94" s="1"/>
  <c r="I24" i="94"/>
  <c r="G24" i="94"/>
  <c r="F24" i="94"/>
  <c r="E24" i="94"/>
  <c r="D24" i="94"/>
  <c r="C24" i="94"/>
  <c r="N47" i="94"/>
  <c r="I47" i="94"/>
  <c r="G47" i="94"/>
  <c r="F47" i="94"/>
  <c r="E47" i="94"/>
  <c r="D47" i="94"/>
  <c r="C47" i="94"/>
  <c r="N43" i="94"/>
  <c r="I43" i="94"/>
  <c r="G43" i="94"/>
  <c r="F43" i="94"/>
  <c r="E43" i="94"/>
  <c r="D43" i="94"/>
  <c r="C43" i="94"/>
  <c r="A22" i="94"/>
  <c r="N39" i="94"/>
  <c r="I39" i="94"/>
  <c r="G39" i="94"/>
  <c r="F39" i="94"/>
  <c r="E39" i="94"/>
  <c r="D39" i="94"/>
  <c r="C39" i="94"/>
  <c r="A21" i="94"/>
  <c r="N26" i="94"/>
  <c r="J26" i="94"/>
  <c r="L26" i="94" s="1"/>
  <c r="I26" i="94"/>
  <c r="G26" i="94"/>
  <c r="F26" i="94"/>
  <c r="E26" i="94"/>
  <c r="D26" i="94"/>
  <c r="C26" i="94"/>
  <c r="A20" i="94"/>
  <c r="N45" i="94"/>
  <c r="I45" i="94"/>
  <c r="G45" i="94"/>
  <c r="F45" i="94"/>
  <c r="E45" i="94"/>
  <c r="D45" i="94"/>
  <c r="C45" i="94"/>
  <c r="A19" i="94"/>
  <c r="AC21" i="96"/>
  <c r="U21" i="96"/>
  <c r="R21" i="96"/>
  <c r="Q21" i="96"/>
  <c r="P21" i="96"/>
  <c r="O21" i="96"/>
  <c r="M21" i="96"/>
  <c r="L21" i="96"/>
  <c r="K21" i="96"/>
  <c r="A21" i="96"/>
  <c r="AC18" i="96"/>
  <c r="U18" i="96"/>
  <c r="R18" i="96"/>
  <c r="Q18" i="96"/>
  <c r="P18" i="96"/>
  <c r="O18" i="96"/>
  <c r="M18" i="96"/>
  <c r="L18" i="96"/>
  <c r="K18" i="96"/>
  <c r="H18" i="96"/>
  <c r="G18" i="96"/>
  <c r="F18" i="96"/>
  <c r="E18" i="96"/>
  <c r="D18" i="96"/>
  <c r="A18" i="96"/>
  <c r="U23" i="96"/>
  <c r="T23" i="96"/>
  <c r="H23" i="96"/>
  <c r="G23" i="96"/>
  <c r="F23" i="96"/>
  <c r="E23" i="96"/>
  <c r="D23" i="96"/>
  <c r="A23" i="96"/>
  <c r="AC19" i="96"/>
  <c r="U19" i="96"/>
  <c r="R19" i="96"/>
  <c r="Q19" i="96"/>
  <c r="P19" i="96"/>
  <c r="O19" i="96"/>
  <c r="M19" i="96"/>
  <c r="L19" i="96"/>
  <c r="K19" i="96"/>
  <c r="H19" i="96"/>
  <c r="G19" i="96"/>
  <c r="F19" i="96"/>
  <c r="E19" i="96"/>
  <c r="D19" i="96"/>
  <c r="A19" i="96"/>
  <c r="U24" i="96"/>
  <c r="T24" i="96"/>
  <c r="H24" i="96"/>
  <c r="G24" i="96"/>
  <c r="F24" i="96"/>
  <c r="E24" i="96"/>
  <c r="D24" i="96"/>
  <c r="A24" i="96"/>
  <c r="AC16" i="96"/>
  <c r="U16" i="96"/>
  <c r="R16" i="96"/>
  <c r="Q16" i="96"/>
  <c r="P16" i="96"/>
  <c r="O16" i="96"/>
  <c r="M16" i="96"/>
  <c r="L16" i="96"/>
  <c r="K16" i="96"/>
  <c r="H16" i="96"/>
  <c r="G16" i="96"/>
  <c r="F16" i="96"/>
  <c r="E16" i="96"/>
  <c r="D16" i="96"/>
  <c r="A16" i="96"/>
  <c r="AC20" i="96"/>
  <c r="U20" i="96"/>
  <c r="R20" i="96"/>
  <c r="Q20" i="96"/>
  <c r="P20" i="96"/>
  <c r="O20" i="96"/>
  <c r="M20" i="96"/>
  <c r="L20" i="96"/>
  <c r="K20" i="96"/>
  <c r="H20" i="96"/>
  <c r="G20" i="96"/>
  <c r="F20" i="96"/>
  <c r="E20" i="96"/>
  <c r="D20" i="96"/>
  <c r="A20" i="96"/>
  <c r="AC14" i="96"/>
  <c r="U14" i="96"/>
  <c r="R14" i="96"/>
  <c r="T14" i="96" s="1"/>
  <c r="Q14" i="96"/>
  <c r="P14" i="96"/>
  <c r="O14" i="96"/>
  <c r="M14" i="96"/>
  <c r="L14" i="96"/>
  <c r="K14" i="96"/>
  <c r="H14" i="96"/>
  <c r="G14" i="96"/>
  <c r="F14" i="96"/>
  <c r="E14" i="96"/>
  <c r="D14" i="96"/>
  <c r="A14" i="96"/>
  <c r="AC17" i="96"/>
  <c r="U17" i="96"/>
  <c r="R17" i="96"/>
  <c r="Q17" i="96"/>
  <c r="P17" i="96"/>
  <c r="O17" i="96"/>
  <c r="M17" i="96"/>
  <c r="L17" i="96"/>
  <c r="K17" i="96"/>
  <c r="H17" i="96"/>
  <c r="G17" i="96"/>
  <c r="F17" i="96"/>
  <c r="E17" i="96"/>
  <c r="D17" i="96"/>
  <c r="A17" i="96"/>
  <c r="AC22" i="96"/>
  <c r="U22" i="96"/>
  <c r="R22" i="96"/>
  <c r="T22" i="96" s="1"/>
  <c r="Q22" i="96"/>
  <c r="P22" i="96"/>
  <c r="M22" i="96"/>
  <c r="L22" i="96"/>
  <c r="K22" i="96"/>
  <c r="H22" i="96"/>
  <c r="G22" i="96"/>
  <c r="F22" i="96"/>
  <c r="E22" i="96"/>
  <c r="D22" i="96"/>
  <c r="A22" i="96"/>
  <c r="AC15" i="96"/>
  <c r="U15" i="96"/>
  <c r="R15" i="96"/>
  <c r="Q15" i="96"/>
  <c r="P15" i="96"/>
  <c r="O15" i="96"/>
  <c r="M15" i="96"/>
  <c r="L15" i="96"/>
  <c r="K15" i="96"/>
  <c r="H15" i="96"/>
  <c r="G15" i="96"/>
  <c r="F15" i="96"/>
  <c r="E15" i="96"/>
  <c r="D15" i="96"/>
  <c r="A15" i="96"/>
  <c r="R11" i="96"/>
  <c r="L11" i="96"/>
  <c r="R10" i="96"/>
  <c r="P10" i="96"/>
  <c r="K10" i="96"/>
  <c r="D10" i="96"/>
  <c r="R9" i="96"/>
  <c r="P9" i="96"/>
  <c r="K9" i="96"/>
  <c r="P8" i="96"/>
  <c r="D7" i="96"/>
  <c r="D6" i="96"/>
  <c r="J14" i="54"/>
  <c r="J22" i="54"/>
  <c r="J17" i="54"/>
  <c r="J19" i="54"/>
  <c r="J20" i="54"/>
  <c r="J13" i="54"/>
  <c r="J18" i="54"/>
  <c r="J21" i="54"/>
  <c r="J23" i="54"/>
  <c r="J16" i="54"/>
  <c r="N24" i="95"/>
  <c r="G24" i="95"/>
  <c r="F24" i="95"/>
  <c r="E24" i="95"/>
  <c r="D24" i="95"/>
  <c r="C24" i="95"/>
  <c r="N19" i="95"/>
  <c r="G19" i="95"/>
  <c r="F19" i="95"/>
  <c r="E19" i="95"/>
  <c r="D19" i="95"/>
  <c r="C19" i="95"/>
  <c r="N33" i="95"/>
  <c r="G33" i="95"/>
  <c r="F33" i="95"/>
  <c r="E33" i="95"/>
  <c r="D33" i="95"/>
  <c r="C33" i="95"/>
  <c r="A34" i="95"/>
  <c r="N36" i="95"/>
  <c r="G36" i="95"/>
  <c r="F36" i="95"/>
  <c r="E36" i="95"/>
  <c r="D36" i="95"/>
  <c r="C36" i="95"/>
  <c r="A33" i="95"/>
  <c r="N27" i="95"/>
  <c r="G27" i="95"/>
  <c r="F27" i="95"/>
  <c r="E27" i="95"/>
  <c r="D27" i="95"/>
  <c r="C27" i="95"/>
  <c r="A32" i="95"/>
  <c r="N37" i="95"/>
  <c r="G37" i="95"/>
  <c r="F37" i="95"/>
  <c r="E37" i="95"/>
  <c r="D37" i="95"/>
  <c r="C37" i="95"/>
  <c r="N31" i="95"/>
  <c r="G31" i="95"/>
  <c r="F31" i="95"/>
  <c r="E31" i="95"/>
  <c r="D31" i="95"/>
  <c r="C31" i="95"/>
  <c r="N10" i="95"/>
  <c r="J10" i="95"/>
  <c r="G10" i="95"/>
  <c r="F10" i="95"/>
  <c r="E10" i="95"/>
  <c r="D10" i="95"/>
  <c r="C10" i="95"/>
  <c r="N11" i="95"/>
  <c r="G11" i="95"/>
  <c r="F11" i="95"/>
  <c r="E11" i="95"/>
  <c r="D11" i="95"/>
  <c r="C11" i="95"/>
  <c r="N17" i="95"/>
  <c r="G17" i="95"/>
  <c r="F17" i="95"/>
  <c r="E17" i="95"/>
  <c r="D17" i="95"/>
  <c r="C17" i="95"/>
  <c r="A27" i="95"/>
  <c r="N23" i="95"/>
  <c r="G23" i="95"/>
  <c r="F23" i="95"/>
  <c r="E23" i="95"/>
  <c r="D23" i="95"/>
  <c r="C23" i="95"/>
  <c r="A26" i="95"/>
  <c r="N35" i="95"/>
  <c r="G35" i="95"/>
  <c r="F35" i="95"/>
  <c r="E35" i="95"/>
  <c r="D35" i="95"/>
  <c r="C35" i="95"/>
  <c r="A25" i="95"/>
  <c r="N34" i="95"/>
  <c r="G34" i="95"/>
  <c r="F34" i="95"/>
  <c r="E34" i="95"/>
  <c r="D34" i="95"/>
  <c r="C34" i="95"/>
  <c r="A24" i="95"/>
  <c r="H14" i="54"/>
  <c r="H22" i="54"/>
  <c r="H17" i="54"/>
  <c r="H19" i="54"/>
  <c r="H20" i="54"/>
  <c r="H13" i="54"/>
  <c r="H18" i="54"/>
  <c r="H21" i="54"/>
  <c r="H23" i="54"/>
  <c r="H16" i="54"/>
  <c r="AC17" i="54"/>
  <c r="U17" i="54"/>
  <c r="R17" i="54"/>
  <c r="T17" i="54" s="1"/>
  <c r="Q17" i="54"/>
  <c r="P17" i="54"/>
  <c r="O17" i="54"/>
  <c r="M17" i="54"/>
  <c r="L17" i="54"/>
  <c r="K17" i="54"/>
  <c r="G17" i="54"/>
  <c r="F17" i="54"/>
  <c r="E17" i="54"/>
  <c r="D17" i="54"/>
  <c r="A20" i="54"/>
  <c r="AC21" i="54"/>
  <c r="U21" i="54"/>
  <c r="G21" i="54"/>
  <c r="F21" i="54"/>
  <c r="E21" i="54"/>
  <c r="D21" i="54"/>
  <c r="A22" i="54"/>
  <c r="AC16" i="54"/>
  <c r="U16" i="54"/>
  <c r="R16" i="54"/>
  <c r="T16" i="54" s="1"/>
  <c r="Q16" i="54"/>
  <c r="P16" i="54"/>
  <c r="O16" i="54"/>
  <c r="M16" i="54"/>
  <c r="L16" i="54"/>
  <c r="K16" i="54"/>
  <c r="G16" i="54"/>
  <c r="F16" i="54"/>
  <c r="E16" i="54"/>
  <c r="D16" i="54"/>
  <c r="A21" i="54"/>
  <c r="AC13" i="54"/>
  <c r="U13" i="54"/>
  <c r="R13" i="54"/>
  <c r="T13" i="54" s="1"/>
  <c r="Q13" i="54"/>
  <c r="P13" i="54"/>
  <c r="O13" i="54"/>
  <c r="M13" i="54"/>
  <c r="L13" i="54"/>
  <c r="K13" i="54"/>
  <c r="G13" i="54"/>
  <c r="F13" i="54"/>
  <c r="E13" i="54"/>
  <c r="D13" i="54"/>
  <c r="A19" i="54"/>
  <c r="A14" i="54"/>
  <c r="L9" i="54"/>
  <c r="C4" i="95"/>
  <c r="N16" i="95"/>
  <c r="G16" i="95"/>
  <c r="F16" i="95"/>
  <c r="E16" i="95"/>
  <c r="D16" i="95"/>
  <c r="C16" i="95"/>
  <c r="N22" i="95"/>
  <c r="G22" i="95"/>
  <c r="F22" i="95"/>
  <c r="E22" i="95"/>
  <c r="D22" i="95"/>
  <c r="C22" i="95"/>
  <c r="N13" i="95"/>
  <c r="G13" i="95"/>
  <c r="F13" i="95"/>
  <c r="E13" i="95"/>
  <c r="D13" i="95"/>
  <c r="C13" i="95"/>
  <c r="N12" i="95"/>
  <c r="G12" i="95"/>
  <c r="F12" i="95"/>
  <c r="E12" i="95"/>
  <c r="D12" i="95"/>
  <c r="C12" i="95"/>
  <c r="N14" i="95"/>
  <c r="G14" i="95"/>
  <c r="F14" i="95"/>
  <c r="E14" i="95"/>
  <c r="D14" i="95"/>
  <c r="C14" i="95"/>
  <c r="A19" i="95"/>
  <c r="N20" i="95"/>
  <c r="G20" i="95"/>
  <c r="F20" i="95"/>
  <c r="E20" i="95"/>
  <c r="D20" i="95"/>
  <c r="C20" i="95"/>
  <c r="A18" i="95"/>
  <c r="N30" i="95"/>
  <c r="G30" i="95"/>
  <c r="F30" i="95"/>
  <c r="E30" i="95"/>
  <c r="D30" i="95"/>
  <c r="C30" i="95"/>
  <c r="A17" i="95"/>
  <c r="N26" i="95"/>
  <c r="G26" i="95"/>
  <c r="F26" i="95"/>
  <c r="E26" i="95"/>
  <c r="D26" i="95"/>
  <c r="C26" i="95"/>
  <c r="A16" i="95"/>
  <c r="N18" i="95"/>
  <c r="G18" i="95"/>
  <c r="F18" i="95"/>
  <c r="E18" i="95"/>
  <c r="D18" i="95"/>
  <c r="C18" i="95"/>
  <c r="N15" i="95"/>
  <c r="G15" i="95"/>
  <c r="F15" i="95"/>
  <c r="E15" i="95"/>
  <c r="D15" i="95"/>
  <c r="C15" i="95"/>
  <c r="N32" i="95"/>
  <c r="G32" i="95"/>
  <c r="F32" i="95"/>
  <c r="E32" i="95"/>
  <c r="D32" i="95"/>
  <c r="C32" i="95"/>
  <c r="N9" i="95"/>
  <c r="G9" i="95"/>
  <c r="F9" i="95"/>
  <c r="E9" i="95"/>
  <c r="D9" i="95"/>
  <c r="N21" i="95"/>
  <c r="G21" i="95"/>
  <c r="F21" i="95"/>
  <c r="E21" i="95"/>
  <c r="D21" i="95"/>
  <c r="C21" i="95"/>
  <c r="A12" i="95"/>
  <c r="N29" i="95"/>
  <c r="G29" i="95"/>
  <c r="F29" i="95"/>
  <c r="E29" i="95"/>
  <c r="D29" i="95"/>
  <c r="C29" i="95"/>
  <c r="A11" i="95"/>
  <c r="N25" i="95"/>
  <c r="G25" i="95"/>
  <c r="F25" i="95"/>
  <c r="E25" i="95"/>
  <c r="D25" i="95"/>
  <c r="C25" i="95"/>
  <c r="A10" i="95"/>
  <c r="N28" i="95"/>
  <c r="G28" i="95"/>
  <c r="F28" i="95"/>
  <c r="E28" i="95"/>
  <c r="D28" i="95"/>
  <c r="C28" i="95"/>
  <c r="A9" i="95"/>
  <c r="H6" i="95"/>
  <c r="C5" i="95"/>
  <c r="G4" i="95"/>
  <c r="H4" i="95"/>
  <c r="B2" i="95"/>
  <c r="B1" i="95"/>
  <c r="N10" i="94"/>
  <c r="J10" i="94"/>
  <c r="L10" i="94" s="1"/>
  <c r="I10" i="94"/>
  <c r="G10" i="94"/>
  <c r="F10" i="94"/>
  <c r="E10" i="94"/>
  <c r="D10" i="94"/>
  <c r="C10" i="94"/>
  <c r="N9" i="94"/>
  <c r="J9" i="94"/>
  <c r="L9" i="94" s="1"/>
  <c r="I9" i="94"/>
  <c r="G9" i="94"/>
  <c r="F9" i="94"/>
  <c r="E9" i="94"/>
  <c r="D9" i="94"/>
  <c r="C9" i="94"/>
  <c r="N14" i="94"/>
  <c r="J14" i="94"/>
  <c r="L14" i="94" s="1"/>
  <c r="I14" i="94"/>
  <c r="G14" i="94"/>
  <c r="F14" i="94"/>
  <c r="E14" i="94"/>
  <c r="D14" i="94"/>
  <c r="A17" i="94"/>
  <c r="N30" i="94"/>
  <c r="L30" i="94"/>
  <c r="I30" i="94"/>
  <c r="G30" i="94"/>
  <c r="F30" i="94"/>
  <c r="E30" i="94"/>
  <c r="D30" i="94"/>
  <c r="C30" i="94"/>
  <c r="A16" i="94"/>
  <c r="N51" i="94"/>
  <c r="I51" i="94"/>
  <c r="G51" i="94"/>
  <c r="F51" i="94"/>
  <c r="E51" i="94"/>
  <c r="D51" i="94"/>
  <c r="C51" i="94"/>
  <c r="A15" i="94"/>
  <c r="N55" i="94"/>
  <c r="L55" i="94"/>
  <c r="I55" i="94"/>
  <c r="G55" i="94"/>
  <c r="F55" i="94"/>
  <c r="E55" i="94"/>
  <c r="D55" i="94"/>
  <c r="C55" i="94"/>
  <c r="A14" i="94"/>
  <c r="N11" i="94"/>
  <c r="J11" i="94"/>
  <c r="L11" i="94" s="1"/>
  <c r="I11" i="94"/>
  <c r="G11" i="94"/>
  <c r="F11" i="94"/>
  <c r="E11" i="94"/>
  <c r="D11" i="94"/>
  <c r="C11" i="94"/>
  <c r="N13" i="94"/>
  <c r="J13" i="94"/>
  <c r="L13" i="94" s="1"/>
  <c r="I13" i="94"/>
  <c r="G13" i="94"/>
  <c r="F13" i="94"/>
  <c r="E13" i="94"/>
  <c r="D13" i="94"/>
  <c r="C13" i="94"/>
  <c r="N60" i="94"/>
  <c r="L60" i="94"/>
  <c r="I60" i="94"/>
  <c r="G60" i="94"/>
  <c r="F60" i="94"/>
  <c r="E60" i="94"/>
  <c r="D60" i="94"/>
  <c r="C60" i="94"/>
  <c r="A11" i="94"/>
  <c r="N36" i="94"/>
  <c r="J36" i="94"/>
  <c r="L36" i="94" s="1"/>
  <c r="I36" i="94"/>
  <c r="G36" i="94"/>
  <c r="F36" i="94"/>
  <c r="E36" i="94"/>
  <c r="D36" i="94"/>
  <c r="C36" i="94"/>
  <c r="A10" i="94"/>
  <c r="N59" i="94"/>
  <c r="L59" i="94"/>
  <c r="I59" i="94"/>
  <c r="G59" i="94"/>
  <c r="F59" i="94"/>
  <c r="E59" i="94"/>
  <c r="D59" i="94"/>
  <c r="C59" i="94"/>
  <c r="A9" i="94"/>
  <c r="H6" i="94"/>
  <c r="C5" i="94"/>
  <c r="H4" i="94"/>
  <c r="B2" i="94"/>
  <c r="B1" i="94"/>
  <c r="N17" i="93"/>
  <c r="L17" i="93"/>
  <c r="N15" i="93"/>
  <c r="L15" i="93"/>
  <c r="G15" i="93"/>
  <c r="F15" i="93"/>
  <c r="E15" i="93"/>
  <c r="D15" i="93"/>
  <c r="C15" i="93"/>
  <c r="N12" i="93"/>
  <c r="L12" i="93"/>
  <c r="I12" i="93"/>
  <c r="G12" i="93"/>
  <c r="F12" i="93"/>
  <c r="E12" i="93"/>
  <c r="D12" i="93"/>
  <c r="C12" i="93"/>
  <c r="N14" i="93"/>
  <c r="L14" i="93"/>
  <c r="I14" i="93"/>
  <c r="G14" i="93"/>
  <c r="F14" i="93"/>
  <c r="E14" i="93"/>
  <c r="D14" i="93"/>
  <c r="C14" i="93"/>
  <c r="N30" i="93"/>
  <c r="L30" i="93"/>
  <c r="I30" i="93"/>
  <c r="G30" i="93"/>
  <c r="F30" i="93"/>
  <c r="E30" i="93"/>
  <c r="D30" i="93"/>
  <c r="C30" i="93"/>
  <c r="N29" i="93"/>
  <c r="L29" i="93"/>
  <c r="I29" i="93"/>
  <c r="G29" i="93"/>
  <c r="F29" i="93"/>
  <c r="E29" i="93"/>
  <c r="D29" i="93"/>
  <c r="C29" i="93"/>
  <c r="N18" i="93"/>
  <c r="L18" i="93"/>
  <c r="I18" i="93"/>
  <c r="G18" i="93"/>
  <c r="F18" i="93"/>
  <c r="E18" i="93"/>
  <c r="D18" i="93"/>
  <c r="C18" i="93"/>
  <c r="N16" i="93"/>
  <c r="L16" i="93"/>
  <c r="I16" i="93"/>
  <c r="G16" i="93"/>
  <c r="F16" i="93"/>
  <c r="E16" i="93"/>
  <c r="D16" i="93"/>
  <c r="C16" i="93"/>
  <c r="N10" i="93"/>
  <c r="L10" i="93"/>
  <c r="I10" i="93"/>
  <c r="G10" i="93"/>
  <c r="F10" i="93"/>
  <c r="E10" i="93"/>
  <c r="D10" i="93"/>
  <c r="C10" i="93"/>
  <c r="N11" i="93"/>
  <c r="L11" i="93"/>
  <c r="I11" i="93"/>
  <c r="G11" i="93"/>
  <c r="F11" i="93"/>
  <c r="E11" i="93"/>
  <c r="D11" i="93"/>
  <c r="C11" i="93"/>
  <c r="N13" i="93"/>
  <c r="L13" i="93"/>
  <c r="I13" i="93"/>
  <c r="G13" i="93"/>
  <c r="F13" i="93"/>
  <c r="E13" i="93"/>
  <c r="D13" i="93"/>
  <c r="C13" i="93"/>
  <c r="N28" i="93"/>
  <c r="L28" i="93"/>
  <c r="I28" i="93"/>
  <c r="G28" i="93"/>
  <c r="F28" i="93"/>
  <c r="E28" i="93"/>
  <c r="D28" i="93"/>
  <c r="C28" i="93"/>
  <c r="N31" i="93"/>
  <c r="L31" i="93"/>
  <c r="I31" i="93"/>
  <c r="G31" i="93"/>
  <c r="F31" i="93"/>
  <c r="E31" i="93"/>
  <c r="D31" i="93"/>
  <c r="C31" i="93"/>
  <c r="I25" i="93"/>
  <c r="L25" i="93"/>
  <c r="N25" i="93"/>
  <c r="C25" i="93"/>
  <c r="D25" i="93"/>
  <c r="E25" i="93"/>
  <c r="F25" i="93"/>
  <c r="G25" i="93"/>
  <c r="K6" i="93"/>
  <c r="H5" i="93"/>
  <c r="A25" i="93"/>
  <c r="A24" i="93"/>
  <c r="A23" i="93"/>
  <c r="A22" i="93"/>
  <c r="A17" i="93"/>
  <c r="N20" i="93"/>
  <c r="L20" i="93"/>
  <c r="I20" i="93"/>
  <c r="G20" i="93"/>
  <c r="F20" i="93"/>
  <c r="E20" i="93"/>
  <c r="D20" i="93"/>
  <c r="C20" i="93"/>
  <c r="N23" i="93"/>
  <c r="L23" i="93"/>
  <c r="I23" i="93"/>
  <c r="G23" i="93"/>
  <c r="F23" i="93"/>
  <c r="E23" i="93"/>
  <c r="D23" i="93"/>
  <c r="C23" i="93"/>
  <c r="N21" i="93"/>
  <c r="L21" i="93"/>
  <c r="I21" i="93"/>
  <c r="G21" i="93"/>
  <c r="F21" i="93"/>
  <c r="E21" i="93"/>
  <c r="D21" i="93"/>
  <c r="C21" i="93"/>
  <c r="N24" i="93"/>
  <c r="L24" i="93"/>
  <c r="I24" i="93"/>
  <c r="G24" i="93"/>
  <c r="F24" i="93"/>
  <c r="E24" i="93"/>
  <c r="D24" i="93"/>
  <c r="C24" i="93"/>
  <c r="N26" i="93"/>
  <c r="L26" i="93"/>
  <c r="I26" i="93"/>
  <c r="G26" i="93"/>
  <c r="F26" i="93"/>
  <c r="E26" i="93"/>
  <c r="D26" i="93"/>
  <c r="C26" i="93"/>
  <c r="A12" i="93"/>
  <c r="N22" i="93"/>
  <c r="L22" i="93"/>
  <c r="I22" i="93"/>
  <c r="G22" i="93"/>
  <c r="F22" i="93"/>
  <c r="E22" i="93"/>
  <c r="D22" i="93"/>
  <c r="C22" i="93"/>
  <c r="A11" i="93"/>
  <c r="N19" i="93"/>
  <c r="L19" i="93"/>
  <c r="I19" i="93"/>
  <c r="G19" i="93"/>
  <c r="F19" i="93"/>
  <c r="E19" i="93"/>
  <c r="D19" i="93"/>
  <c r="C19" i="93"/>
  <c r="N27" i="93"/>
  <c r="L27" i="93"/>
  <c r="I27" i="93"/>
  <c r="G27" i="93"/>
  <c r="F27" i="93"/>
  <c r="E27" i="93"/>
  <c r="D27" i="93"/>
  <c r="C27" i="93"/>
  <c r="A10" i="93"/>
  <c r="H6" i="93"/>
  <c r="C5" i="93"/>
  <c r="H4" i="93"/>
  <c r="B2" i="93"/>
  <c r="B1" i="93"/>
  <c r="C15" i="96" l="1"/>
  <c r="C22" i="96"/>
  <c r="S14" i="96"/>
  <c r="C14" i="96" s="1"/>
  <c r="C24" i="96"/>
  <c r="C23" i="96"/>
  <c r="C18" i="96"/>
  <c r="C21" i="96"/>
  <c r="C17" i="96"/>
  <c r="C20" i="96"/>
  <c r="C16" i="96"/>
  <c r="C19" i="96"/>
  <c r="K8" i="54"/>
  <c r="D18" i="54"/>
  <c r="E18" i="54"/>
  <c r="F18" i="54"/>
  <c r="G18" i="54"/>
  <c r="K18" i="54"/>
  <c r="L18" i="54"/>
  <c r="M18" i="54"/>
  <c r="O18" i="54"/>
  <c r="P18" i="54"/>
  <c r="Q18" i="54"/>
  <c r="R18" i="54"/>
  <c r="T18" i="54" s="1"/>
  <c r="U18" i="54"/>
  <c r="D19" i="54"/>
  <c r="E19" i="54"/>
  <c r="F19" i="54"/>
  <c r="G19" i="54"/>
  <c r="K19" i="54"/>
  <c r="L19" i="54"/>
  <c r="M19" i="54"/>
  <c r="O19" i="54"/>
  <c r="P19" i="54"/>
  <c r="Q19" i="54"/>
  <c r="R19" i="54"/>
  <c r="T19" i="54" s="1"/>
  <c r="U19" i="54"/>
  <c r="D14" i="54"/>
  <c r="E14" i="54"/>
  <c r="F14" i="54"/>
  <c r="G14" i="54"/>
  <c r="K14" i="54"/>
  <c r="L14" i="54"/>
  <c r="M14" i="54"/>
  <c r="O14" i="54"/>
  <c r="P14" i="54"/>
  <c r="Q14" i="54"/>
  <c r="R14" i="54"/>
  <c r="T14" i="54" s="1"/>
  <c r="U14" i="54"/>
  <c r="D23" i="54"/>
  <c r="E23" i="54"/>
  <c r="F23" i="54"/>
  <c r="G23" i="54"/>
  <c r="T23" i="54"/>
  <c r="U23" i="54"/>
  <c r="D20" i="54"/>
  <c r="E20" i="54"/>
  <c r="F20" i="54"/>
  <c r="G20" i="54"/>
  <c r="K20" i="54"/>
  <c r="L20" i="54"/>
  <c r="M20" i="54"/>
  <c r="O20" i="54"/>
  <c r="P20" i="54"/>
  <c r="Q20" i="54"/>
  <c r="R20" i="54"/>
  <c r="T20" i="54" s="1"/>
  <c r="U20" i="54"/>
  <c r="U22" i="54"/>
  <c r="G22" i="54"/>
  <c r="F22" i="54"/>
  <c r="E22" i="54"/>
  <c r="D22" i="54"/>
  <c r="C16" i="45"/>
  <c r="D16" i="45"/>
  <c r="E16" i="45"/>
  <c r="C18" i="45"/>
  <c r="D18" i="45"/>
  <c r="E18" i="45"/>
  <c r="C17" i="45"/>
  <c r="D17" i="45"/>
  <c r="E17" i="45"/>
  <c r="C14" i="45"/>
  <c r="D14" i="45"/>
  <c r="E14" i="45"/>
  <c r="AH16" i="45"/>
  <c r="AH18" i="45"/>
  <c r="AH17" i="45"/>
  <c r="AH14" i="45"/>
  <c r="AH15" i="45"/>
  <c r="E15" i="45"/>
  <c r="D15" i="45"/>
  <c r="C15" i="45"/>
  <c r="N10" i="92"/>
  <c r="G10" i="92"/>
  <c r="F10" i="92"/>
  <c r="E10" i="92"/>
  <c r="D10" i="92"/>
  <c r="C10" i="92"/>
  <c r="N14" i="92"/>
  <c r="G14" i="92"/>
  <c r="F14" i="92"/>
  <c r="E14" i="92"/>
  <c r="D14" i="92"/>
  <c r="C14" i="92"/>
  <c r="N12" i="92"/>
  <c r="G12" i="92"/>
  <c r="F12" i="92"/>
  <c r="E12" i="92"/>
  <c r="D12" i="92"/>
  <c r="C12" i="92"/>
  <c r="N20" i="92"/>
  <c r="G20" i="92"/>
  <c r="F20" i="92"/>
  <c r="E20" i="92"/>
  <c r="D20" i="92"/>
  <c r="C20" i="92"/>
  <c r="N13" i="92"/>
  <c r="G13" i="92"/>
  <c r="F13" i="92"/>
  <c r="E13" i="92"/>
  <c r="D13" i="92"/>
  <c r="C13" i="92"/>
  <c r="C21" i="92"/>
  <c r="D21" i="92"/>
  <c r="E21" i="92"/>
  <c r="F21" i="92"/>
  <c r="G21" i="92"/>
  <c r="N21" i="92"/>
  <c r="C19" i="92"/>
  <c r="D19" i="92"/>
  <c r="E19" i="92"/>
  <c r="F19" i="92"/>
  <c r="G19" i="92"/>
  <c r="N19" i="92"/>
  <c r="C15" i="92"/>
  <c r="D15" i="92"/>
  <c r="E15" i="92"/>
  <c r="F15" i="92"/>
  <c r="G15" i="92"/>
  <c r="N15" i="92"/>
  <c r="C16" i="92"/>
  <c r="D16" i="92"/>
  <c r="E16" i="92"/>
  <c r="F16" i="92"/>
  <c r="G16" i="92"/>
  <c r="N16" i="92"/>
  <c r="C11" i="92"/>
  <c r="D11" i="92"/>
  <c r="E11" i="92"/>
  <c r="F11" i="92"/>
  <c r="G11" i="92"/>
  <c r="N11" i="92"/>
  <c r="C17" i="92"/>
  <c r="D17" i="92"/>
  <c r="E17" i="92"/>
  <c r="F17" i="92"/>
  <c r="G17" i="92"/>
  <c r="N17" i="92"/>
  <c r="C18" i="92"/>
  <c r="D18" i="92"/>
  <c r="E18" i="92"/>
  <c r="F18" i="92"/>
  <c r="G18" i="92"/>
  <c r="N18" i="92"/>
  <c r="K6" i="92"/>
  <c r="H5" i="92"/>
  <c r="A18" i="92"/>
  <c r="A17" i="92"/>
  <c r="A16" i="92"/>
  <c r="A11" i="92"/>
  <c r="A10" i="92"/>
  <c r="A9" i="92"/>
  <c r="H6" i="92"/>
  <c r="C5" i="92"/>
  <c r="H4" i="92"/>
  <c r="B2" i="92"/>
  <c r="B1" i="92"/>
  <c r="L9" i="45" l="1"/>
  <c r="X9" i="45"/>
  <c r="X8" i="45"/>
  <c r="X7" i="45"/>
  <c r="R9" i="45"/>
  <c r="R8" i="45"/>
  <c r="R7" i="45"/>
  <c r="L8" i="45"/>
  <c r="R11" i="54" l="1"/>
  <c r="R10" i="54"/>
  <c r="R9" i="54"/>
  <c r="P10" i="54" l="1"/>
  <c r="P9" i="54"/>
  <c r="P8" i="54"/>
  <c r="A18" i="54"/>
  <c r="A13" i="54"/>
  <c r="A17" i="54"/>
  <c r="A16" i="54"/>
  <c r="L11" i="54"/>
  <c r="AC18" i="54"/>
  <c r="AC19" i="54"/>
  <c r="AC14" i="54"/>
  <c r="AC23" i="54"/>
  <c r="AC20" i="54"/>
  <c r="AC22" i="54"/>
  <c r="D9" i="54"/>
  <c r="C21" i="54" l="1"/>
  <c r="C13" i="54"/>
  <c r="C17" i="54"/>
  <c r="C20" i="54"/>
  <c r="C16" i="54"/>
  <c r="C23" i="54"/>
  <c r="C18" i="54"/>
  <c r="T22" i="54"/>
  <c r="C22" i="54"/>
  <c r="C14" i="54"/>
  <c r="AC15" i="45"/>
  <c r="AG15" i="45" s="1"/>
  <c r="C19" i="54" l="1"/>
  <c r="A19" i="45" l="1"/>
  <c r="A27" i="45"/>
  <c r="A31" i="45"/>
  <c r="A24" i="45"/>
  <c r="A16" i="45"/>
  <c r="A32" i="45"/>
  <c r="A17" i="45"/>
  <c r="A25" i="45"/>
  <c r="C9" i="45" l="1"/>
  <c r="A33" i="45"/>
  <c r="A23" i="54"/>
  <c r="D10" i="54"/>
  <c r="C5" i="45"/>
  <c r="C6" i="45"/>
  <c r="H8" i="45"/>
  <c r="H9" i="45"/>
  <c r="A14" i="45"/>
  <c r="AC18" i="45"/>
  <c r="AG18" i="45" s="1"/>
  <c r="A26" i="45"/>
  <c r="A28" i="45"/>
  <c r="A30" i="45"/>
  <c r="A29" i="45"/>
  <c r="A15" i="45"/>
  <c r="AC16" i="45"/>
  <c r="AG16" i="45" s="1"/>
  <c r="A20" i="45"/>
  <c r="A18" i="45"/>
  <c r="AC17" i="45"/>
  <c r="AG17" i="45" s="1"/>
  <c r="A21" i="45"/>
  <c r="A22" i="45"/>
  <c r="A23" i="45"/>
  <c r="AC14" i="45"/>
  <c r="AG14" i="45" s="1"/>
  <c r="D6" i="54"/>
  <c r="D7" i="54"/>
  <c r="K9" i="54"/>
  <c r="L10" i="54"/>
</calcChain>
</file>

<file path=xl/sharedStrings.xml><?xml version="1.0" encoding="utf-8"?>
<sst xmlns="http://schemas.openxmlformats.org/spreadsheetml/2006/main" count="2423" uniqueCount="658">
  <si>
    <t xml:space="preserve">Дата </t>
  </si>
  <si>
    <t>Разряд</t>
  </si>
  <si>
    <t>Тренеры</t>
  </si>
  <si>
    <t xml:space="preserve">Фамилия, имя участника                         </t>
  </si>
  <si>
    <t>Дата рожд.</t>
  </si>
  <si>
    <t>№ участ</t>
  </si>
  <si>
    <t>Команда</t>
  </si>
  <si>
    <t>Организация</t>
  </si>
  <si>
    <t>ВСЕРОССИЙСКАЯ ФЕДЕРАЦИЯ ЛЕГКОЙ АТЛЕТИКИ</t>
  </si>
  <si>
    <t>РМ</t>
  </si>
  <si>
    <t>РЕ</t>
  </si>
  <si>
    <t>РР</t>
  </si>
  <si>
    <t>Фамилия, имя</t>
  </si>
  <si>
    <t>Результат</t>
  </si>
  <si>
    <t>№</t>
  </si>
  <si>
    <t>Скрыть</t>
  </si>
  <si>
    <t>при</t>
  </si>
  <si>
    <t>печати</t>
  </si>
  <si>
    <t>Ветер</t>
  </si>
  <si>
    <t>Рез</t>
  </si>
  <si>
    <t>Очки</t>
  </si>
  <si>
    <t>р1</t>
  </si>
  <si>
    <t>р2</t>
  </si>
  <si>
    <t>р3</t>
  </si>
  <si>
    <t>Мес</t>
  </si>
  <si>
    <t>МИНСПОРТТУРИЗМА РОССИЙСКОЙ ФЕДЕРАЦИИ</t>
  </si>
  <si>
    <t>ФГУ "ЦСП СБОРНЫХ КОМАНД РОССИИ"</t>
  </si>
  <si>
    <t>Место</t>
  </si>
  <si>
    <t>Начало</t>
  </si>
  <si>
    <t>Окончание</t>
  </si>
  <si>
    <t>Жер</t>
  </si>
  <si>
    <t>Секретарь</t>
  </si>
  <si>
    <t>3ю</t>
  </si>
  <si>
    <t>2ю</t>
  </si>
  <si>
    <t>1ю</t>
  </si>
  <si>
    <t>Ю.М.-Знаменские</t>
  </si>
  <si>
    <t>СДЮСШОР-44</t>
  </si>
  <si>
    <t>Ревун Е.Н.,Ревун В.Д.</t>
  </si>
  <si>
    <t>СДЮСШОР 24</t>
  </si>
  <si>
    <t>Степаненко В.А., Краснова Е.И.</t>
  </si>
  <si>
    <t>Раз-д</t>
  </si>
  <si>
    <t>Рез-т</t>
  </si>
  <si>
    <t>Тренер</t>
  </si>
  <si>
    <t>Квалификация</t>
  </si>
  <si>
    <t>ПРЫЖОК В ДЛИНУ</t>
  </si>
  <si>
    <t>ТОЛКАНИЕ ЯДРА</t>
  </si>
  <si>
    <t>Ст. судья</t>
  </si>
  <si>
    <t>мсмк</t>
  </si>
  <si>
    <t>мс</t>
  </si>
  <si>
    <t>кмс</t>
  </si>
  <si>
    <t>ТРОЙНОЙ ПРЫЖОК</t>
  </si>
  <si>
    <t>ПРЫЖОК В ВЫСОТУ</t>
  </si>
  <si>
    <t>ПРЫЖОК С ШЕСТОМ</t>
  </si>
  <si>
    <t>Квалиф.</t>
  </si>
  <si>
    <t>З.Р.</t>
  </si>
  <si>
    <t>БЕГ 200м</t>
  </si>
  <si>
    <t>БЕГ 400м</t>
  </si>
  <si>
    <t>БЕГ 800м</t>
  </si>
  <si>
    <t>БЕГ 1500м</t>
  </si>
  <si>
    <t>БЕГ 3000м</t>
  </si>
  <si>
    <t>БЕГ 2000м с/п</t>
  </si>
  <si>
    <t>А</t>
  </si>
  <si>
    <t>Б</t>
  </si>
  <si>
    <t>б/р</t>
  </si>
  <si>
    <t>БЕГ 60м</t>
  </si>
  <si>
    <t>БЕГ 60м с/б</t>
  </si>
  <si>
    <t>Забеги</t>
  </si>
  <si>
    <t>Прих.</t>
  </si>
  <si>
    <t>р4</t>
  </si>
  <si>
    <t>р5</t>
  </si>
  <si>
    <t>р6</t>
  </si>
  <si>
    <t>16.00</t>
  </si>
  <si>
    <t>БЕГ 60м ФИНАЛ</t>
  </si>
  <si>
    <t>БЕГ 200м ФИНАЛ</t>
  </si>
  <si>
    <t>Московская</t>
  </si>
  <si>
    <t>Сборная РФ</t>
  </si>
  <si>
    <t>в/к</t>
  </si>
  <si>
    <t>Пензенская</t>
  </si>
  <si>
    <t>Москва</t>
  </si>
  <si>
    <t>Ревун Д.Д.</t>
  </si>
  <si>
    <t>длина</t>
  </si>
  <si>
    <t>ДЮСШ 82</t>
  </si>
  <si>
    <t>Гаврилов Б.П.</t>
  </si>
  <si>
    <t>Худякова Л.О.</t>
  </si>
  <si>
    <t>Смолянский П.Г.</t>
  </si>
  <si>
    <t>МГТУ им. Баумана</t>
  </si>
  <si>
    <t>Толстой Е.В.</t>
  </si>
  <si>
    <t>ГУЗ</t>
  </si>
  <si>
    <t>Зайцев А. И</t>
  </si>
  <si>
    <t>Зайцев А. И.</t>
  </si>
  <si>
    <t>ДЮСШ равн.возм.</t>
  </si>
  <si>
    <t>Крошкин Б.Ю</t>
  </si>
  <si>
    <t>Васяткины В.П., А.В.</t>
  </si>
  <si>
    <t>Палеха, Ульянов</t>
  </si>
  <si>
    <t>Ю.М.-Знаменские,УОР-1</t>
  </si>
  <si>
    <t>Лиман  В.П.,Логинова Н.С.</t>
  </si>
  <si>
    <t>Мосины  И.В., И.Н.</t>
  </si>
  <si>
    <t>Фоменков Ю.Н.</t>
  </si>
  <si>
    <t>высота</t>
  </si>
  <si>
    <t>Лемеш С.И., Л.А.</t>
  </si>
  <si>
    <t>Иванов В.М.</t>
  </si>
  <si>
    <t>тройной</t>
  </si>
  <si>
    <t>Хайкин В.Е.,Карпова С.Ю.,Власов Д.Е.</t>
  </si>
  <si>
    <t>шест</t>
  </si>
  <si>
    <t>Казеев Е.М.,БахтинК.Г</t>
  </si>
  <si>
    <t>ядро</t>
  </si>
  <si>
    <t>ЦФКиСВАО</t>
  </si>
  <si>
    <t>МГФСО</t>
  </si>
  <si>
    <t>Чемерисов Н.Ф.</t>
  </si>
  <si>
    <t>Афанасьев И.М.</t>
  </si>
  <si>
    <t>Богатырева Т.М.</t>
  </si>
  <si>
    <t>Голубенко Ю.И.</t>
  </si>
  <si>
    <t>Плеханов В.В.</t>
  </si>
  <si>
    <t>Кучеряну М.И.Лавриненко Н.Ф.</t>
  </si>
  <si>
    <t>2000с/п</t>
  </si>
  <si>
    <t>СДЮШОР ЦСКА</t>
  </si>
  <si>
    <t xml:space="preserve"> </t>
  </si>
  <si>
    <t>Филатовы М.И., Е.А.</t>
  </si>
  <si>
    <t>Оськин С.Ю.</t>
  </si>
  <si>
    <t>Михеева В.В.,Смирнова Т.В.</t>
  </si>
  <si>
    <t>ЦСП по л/а - ЦСКА</t>
  </si>
  <si>
    <t>Полоницкий А.Е.,Вдовин М.В.</t>
  </si>
  <si>
    <t>Лиман В.П.,Логинова Н.С.</t>
  </si>
  <si>
    <t>Самбо-70 отделение "Черемушки"</t>
  </si>
  <si>
    <t>II</t>
  </si>
  <si>
    <t>ЦСП по л/а</t>
  </si>
  <si>
    <t>Шемигон О.С.</t>
  </si>
  <si>
    <t>ЦСП по л/а-
ЦСКА</t>
  </si>
  <si>
    <t>Юность Москвы</t>
  </si>
  <si>
    <t>Бурлаков О.П. Кравцова К.О.</t>
  </si>
  <si>
    <t>60с/б</t>
  </si>
  <si>
    <t>2</t>
  </si>
  <si>
    <t>Кузин В.В.</t>
  </si>
  <si>
    <t>ГБУ ЦСП ЛУЧ ЦСКА</t>
  </si>
  <si>
    <t>РОО КСК ЛУЧ</t>
  </si>
  <si>
    <t>ГБУ ЦСП ЛУЧ</t>
  </si>
  <si>
    <t>Федорива Л.В.</t>
  </si>
  <si>
    <t>Куканов ЮС</t>
  </si>
  <si>
    <t>Соколов В.Ф.</t>
  </si>
  <si>
    <t>Трефилов В.А.</t>
  </si>
  <si>
    <t>Анисимова Е.А., Лаврентьев В.А.</t>
  </si>
  <si>
    <t>Калуга</t>
  </si>
  <si>
    <t>Юность</t>
  </si>
  <si>
    <t>Зайцевы З.Х.и А.В.</t>
  </si>
  <si>
    <t>Божко ВА</t>
  </si>
  <si>
    <t>ЧЕМПИОНАТ г.Москвы по легкой атлетике</t>
  </si>
  <si>
    <t>Вид</t>
  </si>
  <si>
    <t>Москва, ЛФК ЦСКА 23-24.01.2014г.</t>
  </si>
  <si>
    <t>МГУ</t>
  </si>
  <si>
    <t>Паращук В.Н.</t>
  </si>
  <si>
    <t>Милюкова Н.В.</t>
  </si>
  <si>
    <t>Удовик Е.Н.</t>
  </si>
  <si>
    <t>Данишевская И.Н.</t>
  </si>
  <si>
    <t>Ю.М.- Знаменские</t>
  </si>
  <si>
    <t>Город</t>
  </si>
  <si>
    <t>Регион</t>
  </si>
  <si>
    <t>Лемова Мария</t>
  </si>
  <si>
    <t>Уланова Елизавета</t>
  </si>
  <si>
    <t>Половинкина София</t>
  </si>
  <si>
    <t>Пронина Елена</t>
  </si>
  <si>
    <t>Погодина Анастасия</t>
  </si>
  <si>
    <t>Микушева Анастасия</t>
  </si>
  <si>
    <t>Кузина Екатерина</t>
  </si>
  <si>
    <t>Пивоварова Наталья</t>
  </si>
  <si>
    <t>ДЮСШ-95</t>
  </si>
  <si>
    <t>Чамеев Н.С</t>
  </si>
  <si>
    <t>Арбузова Алевтина</t>
  </si>
  <si>
    <t xml:space="preserve">Халаджан Ася </t>
  </si>
  <si>
    <t>Бодакина Елена</t>
  </si>
  <si>
    <t xml:space="preserve">Гурова Евгения </t>
  </si>
  <si>
    <t xml:space="preserve">Гаджиева Анастасия </t>
  </si>
  <si>
    <t>Ю.М.-Знаменские,УОР-2</t>
  </si>
  <si>
    <t>Васяткины В.П., А.В.,Капелюшне С.Т.</t>
  </si>
  <si>
    <t>Идрисова Эльвира</t>
  </si>
  <si>
    <t>Карасёва Светлана</t>
  </si>
  <si>
    <t>Салов  А.А.</t>
  </si>
  <si>
    <t>Кабакова Светлана</t>
  </si>
  <si>
    <t>Строкина Вера</t>
  </si>
  <si>
    <t>Аникина Валерия</t>
  </si>
  <si>
    <t>Ржевская Анастасия</t>
  </si>
  <si>
    <t>Николаева Мария</t>
  </si>
  <si>
    <t>Мосины  И.В., И.Н.,Белоусов А.О.</t>
  </si>
  <si>
    <t>Стельмашенко Евгения</t>
  </si>
  <si>
    <t>Мосины  И.В., И.Н., Орлов В.И.</t>
  </si>
  <si>
    <t>Аникиенко Елизавета</t>
  </si>
  <si>
    <t>Трефилов В.А., Васяткины В.П., А.В.</t>
  </si>
  <si>
    <t>Галицкая Алина</t>
  </si>
  <si>
    <t>Трефилов  В.А., Пеньшина А.И.</t>
  </si>
  <si>
    <t>Челышкина Ольга</t>
  </si>
  <si>
    <t xml:space="preserve">Ю.М.-Знаменские, </t>
  </si>
  <si>
    <t>Трефилов В.А.,Птушкина Н.И.</t>
  </si>
  <si>
    <t>Серепенкова Дарья</t>
  </si>
  <si>
    <t>Орехова Дарья</t>
  </si>
  <si>
    <t>Лиман  В.П.,Иванов В.М.,Власов Ю.К.</t>
  </si>
  <si>
    <t>Калистратова  Александра</t>
  </si>
  <si>
    <t>Базарская Елена</t>
  </si>
  <si>
    <t>Петрова Валерия</t>
  </si>
  <si>
    <t>Пухаева Мария</t>
  </si>
  <si>
    <t>Мосины,Кривоногов</t>
  </si>
  <si>
    <t>Соколова Александра</t>
  </si>
  <si>
    <t>Косенкова Ю.В., Куканов Ю.С., Бикуа-Мфантсе Т.С.</t>
  </si>
  <si>
    <t>Старцева Галина</t>
  </si>
  <si>
    <t>Лебонда Е.О., Иванько А.М.</t>
  </si>
  <si>
    <t>Папкова Мария</t>
  </si>
  <si>
    <t>Фоменков Ю.Н., Лиман  В.П.,</t>
  </si>
  <si>
    <t>Рябова Полина</t>
  </si>
  <si>
    <t>Кебина Галина</t>
  </si>
  <si>
    <t>Лебонда Е.О.,Мирошников А.Н.</t>
  </si>
  <si>
    <t>Ворожцова Валентина</t>
  </si>
  <si>
    <t xml:space="preserve">Короткова Анастасия </t>
  </si>
  <si>
    <t>Шарова Дарья</t>
  </si>
  <si>
    <t>Илиева Ирина</t>
  </si>
  <si>
    <t>Воронины В.Н.,Д.Ю, Сабитова А.М.</t>
  </si>
  <si>
    <t>Прохорова Кристина</t>
  </si>
  <si>
    <t>Павлова Н.В., Павлов В.И.,Назаров С.А.</t>
  </si>
  <si>
    <t>Клейн Мария</t>
  </si>
  <si>
    <t>Ерёмкина Наталья</t>
  </si>
  <si>
    <t>Пучкина Ирина</t>
  </si>
  <si>
    <t>Халютина Екатерина</t>
  </si>
  <si>
    <t>Кравченко Алина</t>
  </si>
  <si>
    <t>Павлова Н.В., Павлов В.И.</t>
  </si>
  <si>
    <t>Алексеева Анжела</t>
  </si>
  <si>
    <t>Белова Ксения</t>
  </si>
  <si>
    <t>Костылова Полина</t>
  </si>
  <si>
    <t>Стецюк Татьяна</t>
  </si>
  <si>
    <t>Швыдкина Татьяна</t>
  </si>
  <si>
    <t>Сидорова  Анжелика</t>
  </si>
  <si>
    <t>Абрамова  С.А.</t>
  </si>
  <si>
    <t>Блинова Раиса</t>
  </si>
  <si>
    <t>Пестрецова С.Н.-Запольский Д.В.</t>
  </si>
  <si>
    <t>Коваленко Марина</t>
  </si>
  <si>
    <t>Никитина Э.М.Намофонов А.В.</t>
  </si>
  <si>
    <t>Алексеева Анастасия</t>
  </si>
  <si>
    <t>Никитина Э.М.</t>
  </si>
  <si>
    <t>Олейник Анна</t>
  </si>
  <si>
    <t>Огрицко Мария</t>
  </si>
  <si>
    <t>Васильев С.В.</t>
  </si>
  <si>
    <t>Кашапова Аида</t>
  </si>
  <si>
    <t xml:space="preserve">Иванько А.М  Монастырский М.И                </t>
  </si>
  <si>
    <t>Курхина    Анастасия</t>
  </si>
  <si>
    <t>Иванько  А.М Монастырский М.И</t>
  </si>
  <si>
    <t>Терехина Ольга</t>
  </si>
  <si>
    <t>Чемерисов Н.Ф.Гордеев Ю.</t>
  </si>
  <si>
    <t>Ауди Лина</t>
  </si>
  <si>
    <t>Афанасьев И.М.Яковлев Н.Ф.</t>
  </si>
  <si>
    <t>Давыдова Ирина</t>
  </si>
  <si>
    <t>Чемерисов Н.Ф.Сычев А.С.</t>
  </si>
  <si>
    <t>Пасичная Кристина</t>
  </si>
  <si>
    <t>Чемерисов Н.Ф.Просвиркина Е.П.</t>
  </si>
  <si>
    <t>Поспелова Анна</t>
  </si>
  <si>
    <t>Темендерова Алина</t>
  </si>
  <si>
    <t>Подмарькова Арина</t>
  </si>
  <si>
    <t>Голубенко Ю.И.Подмарьков С.К.</t>
  </si>
  <si>
    <t>Плахина Ольга</t>
  </si>
  <si>
    <t>Голубенко Ю.И.Никонов С.Г.</t>
  </si>
  <si>
    <t>Бочарова Виктория</t>
  </si>
  <si>
    <t>Голубенко Ю.И.Германов Г.Н.Яковлев Н.Ф.</t>
  </si>
  <si>
    <t>Зубарева Юлия</t>
  </si>
  <si>
    <t>Ковалева Дарья</t>
  </si>
  <si>
    <t>Немыкина Анастасия</t>
  </si>
  <si>
    <t>Голубенко Ю.И.Головко З.Б.</t>
  </si>
  <si>
    <t>Тхакур Санта</t>
  </si>
  <si>
    <t>Хомянц Валерия</t>
  </si>
  <si>
    <t>Скворчевская Наталья</t>
  </si>
  <si>
    <t>Богатырева Т.М.Фоляк Е.В.</t>
  </si>
  <si>
    <t>Мусаева Джума</t>
  </si>
  <si>
    <t>Царанок Олеся</t>
  </si>
  <si>
    <t>Музанкова  Анастасия</t>
  </si>
  <si>
    <t>Барановы А.В. О.В.</t>
  </si>
  <si>
    <t>Айдамирова  Оксана</t>
  </si>
  <si>
    <t>Стратилатова Дарья</t>
  </si>
  <si>
    <t>Плеханов В.В.Догонкин В.А.Плындина Е.Ф.</t>
  </si>
  <si>
    <t>Модина Алена</t>
  </si>
  <si>
    <t>0.0.96</t>
  </si>
  <si>
    <t>Морочко М.А.</t>
  </si>
  <si>
    <t>Краснова  Ангелина</t>
  </si>
  <si>
    <t>Шульгин В.И.Диденко Ю.В.Порохин С.</t>
  </si>
  <si>
    <t>Захаруткина Мария</t>
  </si>
  <si>
    <t>Кучеряну М.И.Лавриненко Н.Ф.Кирьянов Н.Н.</t>
  </si>
  <si>
    <t>Чхаидзе Анна</t>
  </si>
  <si>
    <t>Кучеряну М.И.Диаздинов О.В.</t>
  </si>
  <si>
    <t>Муллина Ольга</t>
  </si>
  <si>
    <t>Голубчикова Юлия</t>
  </si>
  <si>
    <t>змс</t>
  </si>
  <si>
    <t>Диаздинов О.В.</t>
  </si>
  <si>
    <t>Колесова Екатерина</t>
  </si>
  <si>
    <t>Киреева Арина</t>
  </si>
  <si>
    <t xml:space="preserve"> Диаздинов О.В.Овчинник И.В.</t>
  </si>
  <si>
    <t>Галахова Валерия</t>
  </si>
  <si>
    <t>Ивановы М.В., В.А., Логутов А.Н.</t>
  </si>
  <si>
    <t>Резникова Марина</t>
  </si>
  <si>
    <t>0.0.91</t>
  </si>
  <si>
    <t>Садовникова Анастасия</t>
  </si>
  <si>
    <t>Иркутская</t>
  </si>
  <si>
    <t>Диденко В.Ю.</t>
  </si>
  <si>
    <t>Валькова Анна</t>
  </si>
  <si>
    <t>Бессольцева Анастасия</t>
  </si>
  <si>
    <t>ЦСП по л/а - МГФСО</t>
  </si>
  <si>
    <t>Левин С.И., Ивановы М.В. В.А., Осипова Н.Е.</t>
  </si>
  <si>
    <t>Цабрия Анастасия</t>
  </si>
  <si>
    <t>Левчина Ксения</t>
  </si>
  <si>
    <t>Фёдорова Наталья</t>
  </si>
  <si>
    <t>Дмитриева Мила</t>
  </si>
  <si>
    <t>Терехова Н.В. Варфоломеева Н.А.</t>
  </si>
  <si>
    <t>Лопатина Александра</t>
  </si>
  <si>
    <t>Терехова Н.В.Коростелёв А.В.Варфоломеева Н.А.</t>
  </si>
  <si>
    <t>Окунева Дарья</t>
  </si>
  <si>
    <t>Трехова Н.В. Черяева А.А.</t>
  </si>
  <si>
    <t>Шомова Татьяна</t>
  </si>
  <si>
    <t>Трехова Н.В. Коростелёв А.В.Черяева А.А.</t>
  </si>
  <si>
    <t>Останина Мария</t>
  </si>
  <si>
    <t>Фролова Т.С.,Симонов Р.Р.</t>
  </si>
  <si>
    <t>Шестакова Светлана</t>
  </si>
  <si>
    <t>Епишин С.Д., Подкопаева Е.И.,
Фролова Т.С., Епишин Ф.С.</t>
  </si>
  <si>
    <t>Ясинская Яна</t>
  </si>
  <si>
    <t>Тарасова Ирина</t>
  </si>
  <si>
    <t>15.04.1987</t>
  </si>
  <si>
    <t>Сафонов В.Г., Горнушкин И.Б.</t>
  </si>
  <si>
    <t>Корчинская Юлия</t>
  </si>
  <si>
    <t>Попова Анастасия</t>
  </si>
  <si>
    <t>Демкина Яна</t>
  </si>
  <si>
    <t>Давыдова Валерия</t>
  </si>
  <si>
    <t>Станиславская Татьяна</t>
  </si>
  <si>
    <t>Вороненкова Екатерина</t>
  </si>
  <si>
    <t>Москва-Калужская</t>
  </si>
  <si>
    <t>ЗТР Михеева ВВ</t>
  </si>
  <si>
    <t>Ярушкина Виктория</t>
  </si>
  <si>
    <t>ЦСП по л/а - СДЮСШОР 44 - ЦСКА</t>
  </si>
  <si>
    <t>Вдовин М.В., Полоницкий А.Г.,
Калашникова О.Ю.</t>
  </si>
  <si>
    <t>Гацалова Алина</t>
  </si>
  <si>
    <t>Михеева В.В.,Коростылев А.В.</t>
  </si>
  <si>
    <t>Гацалова Элина</t>
  </si>
  <si>
    <t>Павлик Екатерина</t>
  </si>
  <si>
    <t>Зеленкова Анна</t>
  </si>
  <si>
    <t>Попова Екатерина</t>
  </si>
  <si>
    <t>Малышева Анна</t>
  </si>
  <si>
    <t>Лапина Анна</t>
  </si>
  <si>
    <t>Мальчугина Г.В.., Бреднева Н.В.</t>
  </si>
  <si>
    <t>Кузнецова Кристина</t>
  </si>
  <si>
    <t>Федорива Л.В., Казанцев Л.А.</t>
  </si>
  <si>
    <t>Маринцева Ирина</t>
  </si>
  <si>
    <t xml:space="preserve">ЦСКА-Черемушки </t>
  </si>
  <si>
    <t>Филатовы М.И., Е.А.,Гореловы</t>
  </si>
  <si>
    <t>Котлярова Надежда</t>
  </si>
  <si>
    <t>Маслаков В.М., Воробьев С.А.</t>
  </si>
  <si>
    <t>Гревцева Юлия</t>
  </si>
  <si>
    <t>Крисанова Виктория</t>
  </si>
  <si>
    <t>Рудакова Вера</t>
  </si>
  <si>
    <t>Зеленцова Т.П., Силкин А.Ф.</t>
  </si>
  <si>
    <t>Юрасова Анна</t>
  </si>
  <si>
    <t>Зеленцова Т.П., Сычев А.С.</t>
  </si>
  <si>
    <t>Милова Екатерина</t>
  </si>
  <si>
    <t>Зеленцова Т.П., Муханев А.В., Милова А.В.</t>
  </si>
  <si>
    <t>Асланиди Анастасия</t>
  </si>
  <si>
    <t>Козменко Виктория</t>
  </si>
  <si>
    <t>Епишин С.Д., Подкопаева Е.И.,
Голубенко Ю.И., Епишин Ф.С.</t>
  </si>
  <si>
    <t>Попова Анна</t>
  </si>
  <si>
    <t xml:space="preserve">Горелова Дарья </t>
  </si>
  <si>
    <t>Гореловы Н.Б., В.Н.</t>
  </si>
  <si>
    <t>Уварова Анастасия</t>
  </si>
  <si>
    <t>Виноградова Ольга</t>
  </si>
  <si>
    <t>26.06.97</t>
  </si>
  <si>
    <t>Краснова Анастасия</t>
  </si>
  <si>
    <t>07.09.98</t>
  </si>
  <si>
    <t>Москвич</t>
  </si>
  <si>
    <t>Гуров А.Е.</t>
  </si>
  <si>
    <t>Буланова Валерия</t>
  </si>
  <si>
    <t>Гуляева Александра</t>
  </si>
  <si>
    <t>Божко В.А., Гильмутдинов Ю.В., Попова Н.Л.</t>
  </si>
  <si>
    <t>Маланова Айвика</t>
  </si>
  <si>
    <t>Плескач-Стыркина С.П., Митькин Л.И.</t>
  </si>
  <si>
    <t>Кожедуб Ксения</t>
  </si>
  <si>
    <t>Плескач-Стыркина С.П., Пикулев О.Ю.</t>
  </si>
  <si>
    <t>Зинурова Евгения</t>
  </si>
  <si>
    <t>Плескач-Стыркина С.П., Зорин Д.А.</t>
  </si>
  <si>
    <t>Самигуллина Эльмира</t>
  </si>
  <si>
    <t>21.10.1992</t>
  </si>
  <si>
    <t>Плескач-Стыркина С.П., Кириллова М.А.</t>
  </si>
  <si>
    <t>Восмерикова Анастасия</t>
  </si>
  <si>
    <t>Плескач-Стыркина С.П., Жилкин А.А.</t>
  </si>
  <si>
    <t xml:space="preserve">Еремина Анастасия </t>
  </si>
  <si>
    <t>Плескач-Стыркина С.П., Долгов И.Е.</t>
  </si>
  <si>
    <t>Щагина Анна</t>
  </si>
  <si>
    <t>ЦСП по л/а -
СДЮСШОР 44</t>
  </si>
  <si>
    <t xml:space="preserve">Божко В.А., Ревун Е.Н. и В.Д. </t>
  </si>
  <si>
    <t>Чинчикеева Альбина</t>
  </si>
  <si>
    <t>Епишины С.Д., Ф.С., 
Семенов Г.С., Жданов В.Б., Подкопаева Е.И.</t>
  </si>
  <si>
    <t>Коробкина Елена</t>
  </si>
  <si>
    <t>25.11.1990</t>
  </si>
  <si>
    <t>Епишин С.Д., Ф.С., Подкопаева Е.И.</t>
  </si>
  <si>
    <t>Попкова Наталья</t>
  </si>
  <si>
    <t>21.09.1988</t>
  </si>
  <si>
    <t>Епишин С.Д., Подкопаева Е.И., Невежин В.И.</t>
  </si>
  <si>
    <t>Орлова Елена</t>
  </si>
  <si>
    <t>Тангова Анна</t>
  </si>
  <si>
    <t>Епишин С.Д., Подкопаева Е.И.,
Комолов В.А., Епишин Ф.С.</t>
  </si>
  <si>
    <t>Тарантинова Наталья</t>
  </si>
  <si>
    <t>Брянчина Екатерина</t>
  </si>
  <si>
    <t>Герасимов П.А.Мещеряков В.Ю. Пикулёв О.Ю.</t>
  </si>
  <si>
    <t>Пономарева Ксения</t>
  </si>
  <si>
    <t>Мнацаканова Татьяна</t>
  </si>
  <si>
    <t>Самостоятельно</t>
  </si>
  <si>
    <t>Федотова Екатерина</t>
  </si>
  <si>
    <t>Клюгины С.П., В.Ю., Воронины В.Н.</t>
  </si>
  <si>
    <t>Антонова Александра</t>
  </si>
  <si>
    <t>ЦСКА-Знаменские</t>
  </si>
  <si>
    <t>Маслаков В.М., Решетникова Т.В., Васяткин А.В.</t>
  </si>
  <si>
    <t>Кивимяги Татьяна</t>
  </si>
  <si>
    <t>Клюгины С.П., В.Ю., Воронина Д.Ю.</t>
  </si>
  <si>
    <t>Валюкевич Виктория</t>
  </si>
  <si>
    <t>Кузин В.В., Тер-Аванесов Е.М.</t>
  </si>
  <si>
    <t>Клишина Дарья</t>
  </si>
  <si>
    <t>Тихонова Олеся</t>
  </si>
  <si>
    <t>Тер-Аванесов Е.М., Догонкин В.А., Цветик А.М.</t>
  </si>
  <si>
    <t>Рык Анастасия</t>
  </si>
  <si>
    <t>Тер-Аванесов Е.А.</t>
  </si>
  <si>
    <t>Саломатина Ольга</t>
  </si>
  <si>
    <t>Тер-Аванесов Е.А., Трегубовы О.В., А.В.</t>
  </si>
  <si>
    <t>Нидбайкина Дарья</t>
  </si>
  <si>
    <t>Тер-Аванесов Е.А., Сехина Т.Г., Ширяев С.П.</t>
  </si>
  <si>
    <t>Захарченко Татьяна</t>
  </si>
  <si>
    <t>Бондаренко Е.Г.</t>
  </si>
  <si>
    <t>Ульзутуева Анастасия</t>
  </si>
  <si>
    <t>Рыжкова София</t>
  </si>
  <si>
    <t>Литовченко И.Е, Дашкин И.Г</t>
  </si>
  <si>
    <t>Ложкина Светлана</t>
  </si>
  <si>
    <t>Сафрыжева Анастасия</t>
  </si>
  <si>
    <t>Журавлева Полина</t>
  </si>
  <si>
    <t>Коробова Анна</t>
  </si>
  <si>
    <t>Макарова Полина</t>
  </si>
  <si>
    <t>Рогозина Светлана</t>
  </si>
  <si>
    <t>ЦСП по л/а - ЮМ</t>
  </si>
  <si>
    <t>Епишин С.Д., Епишин Ф.С., Косенкова Ю.В.,
Коломеец А.А.</t>
  </si>
  <si>
    <t>Устинова Анна</t>
  </si>
  <si>
    <t>Щеглова И.В., Никитин А.С.</t>
  </si>
  <si>
    <t>Буланова Александра</t>
  </si>
  <si>
    <t>Казарин В.С. Филатова Г.Н.</t>
  </si>
  <si>
    <t>Смирнова Ольга</t>
  </si>
  <si>
    <t>Балакшина Анна</t>
  </si>
  <si>
    <t>Плескач_Стыркина С.П. Косенкова Ю.В.</t>
  </si>
  <si>
    <t>Мурашова Елена</t>
  </si>
  <si>
    <t>Плескач_Стыркина С.П. Бусырев А.В.</t>
  </si>
  <si>
    <t>Спасовходская Оксана</t>
  </si>
  <si>
    <t>Плескач-Стыркина С.П.</t>
  </si>
  <si>
    <t>Измайлова Эльвира</t>
  </si>
  <si>
    <t>Абуладзе Илона</t>
  </si>
  <si>
    <t>Москаленко В.Ю.</t>
  </si>
  <si>
    <t>Вуколова Екатерина</t>
  </si>
  <si>
    <t>Москва-Ульяновская</t>
  </si>
  <si>
    <t>Телятников ММ, Федорива ЛВ, Ларин АС</t>
  </si>
  <si>
    <t>Кириллова Людмила</t>
  </si>
  <si>
    <t>Москва-Пенза</t>
  </si>
  <si>
    <t>Федорива ЛВ, Краснов РБ</t>
  </si>
  <si>
    <t>Тарасова Александра</t>
  </si>
  <si>
    <t>Федорива Л.В., Родионова ТВ</t>
  </si>
  <si>
    <t>Терехова Юлия</t>
  </si>
  <si>
    <t>Москва-Тамбовская</t>
  </si>
  <si>
    <t>Телятников ММ, Трефилов ВА, Судомоина ТГ</t>
  </si>
  <si>
    <t>Федорива-Шпаер Александра</t>
  </si>
  <si>
    <t>Федорива Л.В. Федорив А.Р.</t>
  </si>
  <si>
    <t>Федяева Анастасия</t>
  </si>
  <si>
    <t>Назарова Наталья</t>
  </si>
  <si>
    <t>Кузнецова Анна</t>
  </si>
  <si>
    <t>Кузнецов ВИ, Куканов ЮС</t>
  </si>
  <si>
    <t>Поспелова Марина</t>
  </si>
  <si>
    <t>Москва-Ярославская</t>
  </si>
  <si>
    <t>Телятников ММ. ,Круговой К</t>
  </si>
  <si>
    <t>Власова Наталья</t>
  </si>
  <si>
    <t>19.07.88</t>
  </si>
  <si>
    <t xml:space="preserve">Москва-Приморский </t>
  </si>
  <si>
    <t>Бирюкова Светлана</t>
  </si>
  <si>
    <t>Москва-СПб</t>
  </si>
  <si>
    <t>Соколов ВФ, Климов А</t>
  </si>
  <si>
    <t>Сунцова Мария</t>
  </si>
  <si>
    <t>Григорьева Наталия</t>
  </si>
  <si>
    <t>Московская-Чувашская</t>
  </si>
  <si>
    <t>ЦЛА МО</t>
  </si>
  <si>
    <t>Епишин С.Д., Вершинина Н.И.,
Епишин Ф.С., Захаров Н.А.</t>
  </si>
  <si>
    <t>Карамашева Светлана</t>
  </si>
  <si>
    <t>Московская-Омская</t>
  </si>
  <si>
    <t>Епишин С.Д., Подкопаева Е.И. Вершинина Н.И.,
Епишин Ф.С.</t>
  </si>
  <si>
    <t>Александрова Дина</t>
  </si>
  <si>
    <t>Сергеева Алина</t>
  </si>
  <si>
    <t>Московская-Нижегородская</t>
  </si>
  <si>
    <t>Епишин С.Д., Вершинина Н.И.,
Епишин Ф.С., Лунев А.В.</t>
  </si>
  <si>
    <t>Топилина Светлана</t>
  </si>
  <si>
    <t>Маслаков В.М.</t>
  </si>
  <si>
    <t>Николаева Анастасия</t>
  </si>
  <si>
    <t>Игошкина Дарья</t>
  </si>
  <si>
    <t>Аргунова Нина</t>
  </si>
  <si>
    <t>Шабанов Г.К.</t>
  </si>
  <si>
    <t>Сидорина Ольга</t>
  </si>
  <si>
    <t>Березуцкая Н.Н. Березуцкий В.В. Ерохин В.С.</t>
  </si>
  <si>
    <t>Ядро</t>
  </si>
  <si>
    <t>Марачева Ирина</t>
  </si>
  <si>
    <t>Кот Юлия</t>
  </si>
  <si>
    <t>Самсонова Валентина</t>
  </si>
  <si>
    <t>Слободкина Екатерина</t>
  </si>
  <si>
    <t>Луговских Наталья</t>
  </si>
  <si>
    <t>Эшкинина Ульяна</t>
  </si>
  <si>
    <t>Гришина Анна</t>
  </si>
  <si>
    <t>Харламова Анастасия</t>
  </si>
  <si>
    <t>Крылова Галина</t>
  </si>
  <si>
    <t>Клещина Надежда</t>
  </si>
  <si>
    <t>Дубынина Карина</t>
  </si>
  <si>
    <t>Мосин И.В., Белоусов</t>
  </si>
  <si>
    <t>ЖЕНЩИНЫ</t>
  </si>
  <si>
    <t>Москва-Владимирская</t>
  </si>
  <si>
    <t>16.05</t>
  </si>
  <si>
    <t>16.10</t>
  </si>
  <si>
    <t>вк</t>
  </si>
  <si>
    <t>16.30</t>
  </si>
  <si>
    <t>16.55</t>
  </si>
  <si>
    <t>Ульяновская</t>
  </si>
  <si>
    <t>Вологодская</t>
  </si>
  <si>
    <t>17.45</t>
  </si>
  <si>
    <t>17.50</t>
  </si>
  <si>
    <t>19.00</t>
  </si>
  <si>
    <t>18.25</t>
  </si>
  <si>
    <t>Крошкин Б.Ю.</t>
  </si>
  <si>
    <t>Голубенко Ю.И., Германов Г.Н., Яковлев Н.Ф.</t>
  </si>
  <si>
    <t xml:space="preserve">Иванько А.М., Монастырский М.И.                </t>
  </si>
  <si>
    <t>Бурлаков О.П., Кравцова К.О.</t>
  </si>
  <si>
    <t>Голубенко Ю.И., Головко З.Б.</t>
  </si>
  <si>
    <t>Чемерисов Н.Ф., Просвиркина Е.П.</t>
  </si>
  <si>
    <t>Лиман В.П., Логинова Н.С.</t>
  </si>
  <si>
    <t>Литовченко И.Е.</t>
  </si>
  <si>
    <t>Голубенко Ю.И., Абдуллаев В.Ш.</t>
  </si>
  <si>
    <t>Трефилов В.А., Птушкина Н.И.</t>
  </si>
  <si>
    <t>17.40</t>
  </si>
  <si>
    <t>17.20</t>
  </si>
  <si>
    <t>18.20</t>
  </si>
  <si>
    <t>17.00</t>
  </si>
  <si>
    <t>-</t>
  </si>
  <si>
    <t>Финал</t>
  </si>
  <si>
    <t>н/я</t>
  </si>
  <si>
    <t>ИТОГОВЫЙ ПРОТОКОЛ</t>
  </si>
  <si>
    <t>0</t>
  </si>
  <si>
    <t>Х</t>
  </si>
  <si>
    <t>4.41,82</t>
  </si>
  <si>
    <t>4.50,76</t>
  </si>
  <si>
    <t>5.17,53</t>
  </si>
  <si>
    <t>4.59,64</t>
  </si>
  <si>
    <t>4.49,02</t>
  </si>
  <si>
    <t>4.51,26</t>
  </si>
  <si>
    <t>4.47,76</t>
  </si>
  <si>
    <t>5.09,00</t>
  </si>
  <si>
    <t>4.26,81</t>
  </si>
  <si>
    <t>4.17,51</t>
  </si>
  <si>
    <t>4.14,32</t>
  </si>
  <si>
    <t>4.10,92</t>
  </si>
  <si>
    <t>4.22,88</t>
  </si>
  <si>
    <t>4.29,22</t>
  </si>
  <si>
    <t>4.11,15</t>
  </si>
  <si>
    <t>4.22,76</t>
  </si>
  <si>
    <t>4.21,70</t>
  </si>
  <si>
    <t>4.15,92</t>
  </si>
  <si>
    <t>4.22,66</t>
  </si>
  <si>
    <t>4.26,74</t>
  </si>
  <si>
    <t>О</t>
  </si>
  <si>
    <t>Т</t>
  </si>
  <si>
    <t>К</t>
  </si>
  <si>
    <t>З</t>
  </si>
  <si>
    <t>1.04,05</t>
  </si>
  <si>
    <t>1.00,15</t>
  </si>
  <si>
    <t>1.01,00</t>
  </si>
  <si>
    <t>1.01,43</t>
  </si>
  <si>
    <t>1.04,17</t>
  </si>
  <si>
    <t>1.01,18</t>
  </si>
  <si>
    <t>дискв</t>
  </si>
  <si>
    <t>1.04,28</t>
  </si>
  <si>
    <t>1.01,07</t>
  </si>
  <si>
    <t>1.00,65</t>
  </si>
  <si>
    <t>1.02,95</t>
  </si>
  <si>
    <t>1.00,08</t>
  </si>
  <si>
    <t>1.03,91</t>
  </si>
  <si>
    <t>1.00,63</t>
  </si>
  <si>
    <t>1.00,22</t>
  </si>
  <si>
    <t>1.01,69</t>
  </si>
  <si>
    <t>1.01,48</t>
  </si>
  <si>
    <t>1.01,83</t>
  </si>
  <si>
    <t>10.30,84</t>
  </si>
  <si>
    <t>сошла</t>
  </si>
  <si>
    <t>9.22,37</t>
  </si>
  <si>
    <t>9.17,92</t>
  </si>
  <si>
    <t>Дата</t>
  </si>
  <si>
    <t>Дисциплина</t>
  </si>
  <si>
    <t>6.56,07</t>
  </si>
  <si>
    <t>6.39,67</t>
  </si>
  <si>
    <t>6.37,41</t>
  </si>
  <si>
    <t>6.38,86</t>
  </si>
  <si>
    <t>17.35</t>
  </si>
  <si>
    <t>2.03,73</t>
  </si>
  <si>
    <t>2.04,52</t>
  </si>
  <si>
    <t>2.06,45</t>
  </si>
  <si>
    <t>2.03,15</t>
  </si>
  <si>
    <t>2.04,16</t>
  </si>
  <si>
    <t>2.03,19</t>
  </si>
  <si>
    <t>2.05,53</t>
  </si>
  <si>
    <t>2.07,05</t>
  </si>
  <si>
    <t>2.06,68</t>
  </si>
  <si>
    <t>2.08,81</t>
  </si>
  <si>
    <t>2.06,76</t>
  </si>
  <si>
    <t>2.11,21</t>
  </si>
  <si>
    <t>2.08,39</t>
  </si>
  <si>
    <t>2.09,65</t>
  </si>
  <si>
    <t>2.09,49</t>
  </si>
  <si>
    <t>2.05,74</t>
  </si>
  <si>
    <t>2.01,53</t>
  </si>
  <si>
    <t>2.11,26</t>
  </si>
  <si>
    <t>2.05,38</t>
  </si>
  <si>
    <t>2.03,92</t>
  </si>
  <si>
    <t>2.21,61</t>
  </si>
  <si>
    <t>2.17,21</t>
  </si>
  <si>
    <t>2.22,82</t>
  </si>
  <si>
    <t>2.23,41</t>
  </si>
  <si>
    <t>2.28,12</t>
  </si>
  <si>
    <t>2.23,24</t>
  </si>
  <si>
    <t>2.24,90</t>
  </si>
  <si>
    <t>2.13,66</t>
  </si>
  <si>
    <t>2.14,71</t>
  </si>
  <si>
    <t>2.19,92</t>
  </si>
  <si>
    <t>2.18,25</t>
  </si>
  <si>
    <t>2.19,56</t>
  </si>
  <si>
    <t>2.26,13</t>
  </si>
  <si>
    <t>2.11,11</t>
  </si>
  <si>
    <t>2.15,81</t>
  </si>
  <si>
    <t>2.08,24</t>
  </si>
  <si>
    <t>2.11,65</t>
  </si>
  <si>
    <t>2.08,08</t>
  </si>
  <si>
    <t>2.19,24</t>
  </si>
  <si>
    <t>ня</t>
  </si>
  <si>
    <t>ня в финал</t>
  </si>
  <si>
    <t>дискв.</t>
  </si>
  <si>
    <t>Продолжение</t>
  </si>
  <si>
    <t>бр</t>
  </si>
  <si>
    <t>Забег</t>
  </si>
  <si>
    <t>1.01,16</t>
  </si>
  <si>
    <t>1.01,75</t>
  </si>
  <si>
    <t>1.02,16</t>
  </si>
  <si>
    <t>1.06,16</t>
  </si>
  <si>
    <t>1.11,16</t>
  </si>
  <si>
    <t>2.02,16</t>
  </si>
  <si>
    <t>2.07,16</t>
  </si>
  <si>
    <t>2.16,15</t>
  </si>
  <si>
    <t>2.26,16</t>
  </si>
  <si>
    <t>2.36,16</t>
  </si>
  <si>
    <t>2.47,16</t>
  </si>
  <si>
    <t>4.08,25</t>
  </si>
  <si>
    <t>4.19,25</t>
  </si>
  <si>
    <t>4.37,25</t>
  </si>
  <si>
    <t>4.57,25</t>
  </si>
  <si>
    <t>5.17,25</t>
  </si>
  <si>
    <t>5.42,25</t>
  </si>
  <si>
    <t>8.55,24</t>
  </si>
  <si>
    <t>9.18,25</t>
  </si>
  <si>
    <t>9.57,25</t>
  </si>
  <si>
    <t>10.43,25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</si>
</sst>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h:mm;@"/>
    <numFmt numFmtId="165" formatCode="0.0"/>
    <numFmt numFmtId="166" formatCode="dd/mm/yy;@"/>
    <numFmt numFmtId="167" formatCode="m/d/yyyy;@"/>
    <numFmt numFmtId="168" formatCode="dd/mm/yy"/>
  </numFmts>
  <fonts count="52" x14ac:knownFonts="1">
    <font>
      <sz val="10"/>
      <name val="Arial Unicode MS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Unicode MS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Unicode MS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70C0"/>
      <name val="Arial"/>
      <family val="2"/>
      <charset val="204"/>
    </font>
    <font>
      <sz val="10"/>
      <name val="Arial Cyr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indexed="8"/>
      <name val="Arial Cyr"/>
      <charset val="204"/>
    </font>
    <font>
      <sz val="13"/>
      <color indexed="8"/>
      <name val="Calibri"/>
      <family val="2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i/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 Cyr"/>
      <charset val="204"/>
    </font>
    <font>
      <i/>
      <sz val="9"/>
      <name val="Arial"/>
      <family val="2"/>
      <charset val="204"/>
    </font>
    <font>
      <i/>
      <sz val="9"/>
      <color indexed="8"/>
      <name val="Arial"/>
      <family val="2"/>
      <charset val="204"/>
    </font>
    <font>
      <i/>
      <sz val="11"/>
      <name val="Arial"/>
      <family val="2"/>
    </font>
    <font>
      <b/>
      <i/>
      <sz val="11"/>
      <name val="Arial"/>
      <family val="2"/>
    </font>
    <font>
      <b/>
      <i/>
      <sz val="11"/>
      <color indexed="8"/>
      <name val="Arial"/>
      <family val="2"/>
    </font>
    <font>
      <i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11"/>
      <color indexed="8"/>
      <name val="Arial"/>
      <family val="2"/>
    </font>
    <font>
      <sz val="11"/>
      <name val="Calibri"/>
      <family val="2"/>
      <charset val="204"/>
    </font>
    <font>
      <sz val="12"/>
      <color theme="0"/>
      <name val="Times New Roman"/>
      <family val="1"/>
      <charset val="204"/>
    </font>
    <font>
      <i/>
      <sz val="11"/>
      <color theme="0"/>
      <name val="Arial Cyr"/>
      <charset val="204"/>
    </font>
    <font>
      <sz val="10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i/>
      <sz val="11"/>
      <color rgb="FFFF0000"/>
      <name val="Arial"/>
      <family val="2"/>
      <charset val="204"/>
    </font>
    <font>
      <i/>
      <sz val="11"/>
      <color rgb="FFFF0000"/>
      <name val="Arial"/>
      <family val="2"/>
      <charset val="204"/>
    </font>
    <font>
      <sz val="11"/>
      <color rgb="FFFF0000"/>
      <name val="Calibri"/>
      <family val="2"/>
      <charset val="204"/>
    </font>
    <font>
      <b/>
      <sz val="9"/>
      <color theme="0"/>
      <name val="Times New Roman"/>
      <family val="1"/>
      <charset val="204"/>
    </font>
    <font>
      <i/>
      <sz val="9"/>
      <color indexed="8"/>
      <name val="Arial Cyr"/>
      <charset val="204"/>
    </font>
    <font>
      <sz val="9"/>
      <color theme="0"/>
      <name val="Times New Roman"/>
      <family val="1"/>
      <charset val="204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7" fillId="0" borderId="0"/>
    <xf numFmtId="0" fontId="8" fillId="0" borderId="0"/>
    <xf numFmtId="0" fontId="10" fillId="0" borderId="0"/>
    <xf numFmtId="0" fontId="22" fillId="0" borderId="0"/>
    <xf numFmtId="0" fontId="10" fillId="0" borderId="0"/>
    <xf numFmtId="0" fontId="4" fillId="0" borderId="0"/>
    <xf numFmtId="0" fontId="10" fillId="0" borderId="0"/>
    <xf numFmtId="0" fontId="8" fillId="0" borderId="0"/>
  </cellStyleXfs>
  <cellXfs count="350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16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horizontal="center" vertical="center"/>
    </xf>
    <xf numFmtId="1" fontId="19" fillId="2" borderId="1" xfId="0" applyNumberFormat="1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>
      <alignment horizontal="center" vertical="center"/>
    </xf>
    <xf numFmtId="1" fontId="19" fillId="2" borderId="1" xfId="0" applyNumberFormat="1" applyFont="1" applyFill="1" applyBorder="1" applyAlignment="1">
      <alignment horizontal="right" vertical="center"/>
    </xf>
    <xf numFmtId="164" fontId="18" fillId="0" borderId="0" xfId="0" applyNumberFormat="1" applyFont="1" applyAlignment="1">
      <alignment horizontal="center" vertical="center"/>
    </xf>
    <xf numFmtId="49" fontId="0" fillId="0" borderId="0" xfId="0" applyNumberFormat="1"/>
    <xf numFmtId="1" fontId="19" fillId="0" borderId="0" xfId="0" applyNumberFormat="1" applyFont="1" applyAlignment="1">
      <alignment vertical="center"/>
    </xf>
    <xf numFmtId="1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7" fillId="0" borderId="0" xfId="0" applyFont="1" applyFill="1" applyBorder="1"/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49" fontId="19" fillId="0" borderId="0" xfId="0" applyNumberFormat="1" applyFont="1"/>
    <xf numFmtId="0" fontId="19" fillId="0" borderId="0" xfId="0" applyFont="1"/>
    <xf numFmtId="2" fontId="19" fillId="0" borderId="0" xfId="0" applyNumberFormat="1" applyFont="1" applyAlignment="1">
      <alignment horizontal="center"/>
    </xf>
    <xf numFmtId="2" fontId="19" fillId="0" borderId="0" xfId="0" applyNumberFormat="1" applyFont="1" applyFill="1" applyBorder="1" applyAlignment="1">
      <alignment horizontal="center"/>
    </xf>
    <xf numFmtId="14" fontId="2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" fontId="19" fillId="2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9" fillId="0" borderId="0" xfId="0" applyFont="1" applyFill="1" applyBorder="1"/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left" vertical="center"/>
    </xf>
    <xf numFmtId="164" fontId="20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8" fillId="0" borderId="0" xfId="0" applyNumberFormat="1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9" fillId="0" borderId="0" xfId="0" applyFont="1" applyAlignment="1">
      <alignment vertical="center" shrinkToFit="1"/>
    </xf>
    <xf numFmtId="1" fontId="19" fillId="0" borderId="0" xfId="0" applyNumberFormat="1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  <xf numFmtId="166" fontId="11" fillId="0" borderId="0" xfId="5" applyNumberFormat="1" applyFont="1" applyBorder="1" applyAlignment="1">
      <alignment horizontal="center"/>
    </xf>
    <xf numFmtId="49" fontId="11" fillId="0" borderId="0" xfId="5" applyNumberFormat="1" applyFont="1" applyFill="1" applyBorder="1" applyAlignment="1">
      <alignment horizontal="center"/>
    </xf>
    <xf numFmtId="0" fontId="12" fillId="0" borderId="0" xfId="6" applyFont="1" applyBorder="1" applyAlignment="1">
      <alignment horizontal="center" vertical="center" shrinkToFit="1"/>
    </xf>
    <xf numFmtId="0" fontId="11" fillId="0" borderId="0" xfId="6" applyFont="1" applyBorder="1" applyAlignment="1">
      <alignment horizontal="center" vertical="center" shrinkToFit="1"/>
    </xf>
    <xf numFmtId="0" fontId="11" fillId="0" borderId="0" xfId="5" applyFont="1" applyBorder="1" applyAlignment="1">
      <alignment shrinkToFit="1"/>
    </xf>
    <xf numFmtId="0" fontId="11" fillId="0" borderId="0" xfId="5" applyFont="1" applyFill="1" applyBorder="1" applyAlignment="1">
      <alignment shrinkToFit="1"/>
    </xf>
    <xf numFmtId="49" fontId="11" fillId="3" borderId="0" xfId="5" applyNumberFormat="1" applyFont="1" applyFill="1" applyBorder="1" applyAlignment="1">
      <alignment horizontal="center"/>
    </xf>
    <xf numFmtId="0" fontId="11" fillId="0" borderId="0" xfId="6" applyFont="1" applyFill="1" applyBorder="1" applyAlignment="1">
      <alignment shrinkToFit="1"/>
    </xf>
    <xf numFmtId="0" fontId="11" fillId="0" borderId="0" xfId="6" applyFont="1" applyBorder="1" applyAlignment="1">
      <alignment shrinkToFit="1"/>
    </xf>
    <xf numFmtId="49" fontId="11" fillId="0" borderId="0" xfId="6" applyNumberFormat="1" applyFont="1" applyFill="1" applyBorder="1" applyAlignment="1">
      <alignment horizontal="center"/>
    </xf>
    <xf numFmtId="0" fontId="11" fillId="0" borderId="0" xfId="5" applyFont="1" applyBorder="1" applyAlignment="1">
      <alignment horizontal="center"/>
    </xf>
    <xf numFmtId="0" fontId="11" fillId="0" borderId="0" xfId="5" applyNumberFormat="1" applyFont="1" applyFill="1" applyBorder="1" applyAlignment="1" applyProtection="1">
      <alignment vertical="top"/>
    </xf>
    <xf numFmtId="0" fontId="30" fillId="0" borderId="0" xfId="5" applyFont="1" applyFill="1" applyBorder="1" applyAlignment="1">
      <alignment horizontal="left" shrinkToFit="1"/>
    </xf>
    <xf numFmtId="0" fontId="30" fillId="0" borderId="0" xfId="5" applyFont="1" applyFill="1" applyBorder="1" applyAlignment="1">
      <alignment shrinkToFit="1"/>
    </xf>
    <xf numFmtId="166" fontId="11" fillId="0" borderId="0" xfId="5" applyNumberFormat="1" applyFont="1" applyFill="1" applyBorder="1" applyAlignment="1">
      <alignment horizontal="center" shrinkToFit="1"/>
    </xf>
    <xf numFmtId="166" fontId="11" fillId="0" borderId="0" xfId="5" applyNumberFormat="1" applyFont="1" applyFill="1" applyBorder="1" applyAlignment="1">
      <alignment horizontal="center"/>
    </xf>
    <xf numFmtId="166" fontId="11" fillId="0" borderId="0" xfId="5" applyNumberFormat="1" applyFont="1" applyFill="1" applyBorder="1" applyAlignment="1">
      <alignment horizontal="center" wrapText="1"/>
    </xf>
    <xf numFmtId="0" fontId="25" fillId="0" borderId="0" xfId="5" applyNumberFormat="1" applyFont="1" applyBorder="1" applyAlignment="1">
      <alignment shrinkToFit="1"/>
    </xf>
    <xf numFmtId="49" fontId="11" fillId="0" borderId="0" xfId="5" applyNumberFormat="1" applyFont="1" applyBorder="1" applyAlignment="1">
      <alignment horizontal="center"/>
    </xf>
    <xf numFmtId="0" fontId="11" fillId="0" borderId="0" xfId="5" applyFont="1" applyBorder="1" applyAlignment="1"/>
    <xf numFmtId="0" fontId="11" fillId="0" borderId="0" xfId="6" applyNumberFormat="1" applyFont="1" applyBorder="1" applyAlignment="1">
      <alignment shrinkToFit="1"/>
    </xf>
    <xf numFmtId="0" fontId="12" fillId="0" borderId="0" xfId="6" applyNumberFormat="1" applyFont="1" applyBorder="1" applyAlignment="1">
      <alignment horizontal="center" vertical="center" shrinkToFit="1"/>
    </xf>
    <xf numFmtId="0" fontId="11" fillId="0" borderId="0" xfId="6" applyNumberFormat="1" applyFont="1" applyFill="1" applyBorder="1" applyAlignment="1">
      <alignment shrinkToFit="1"/>
    </xf>
    <xf numFmtId="166" fontId="11" fillId="0" borderId="0" xfId="6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2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23" fillId="0" borderId="0" xfId="0" applyNumberFormat="1" applyFont="1" applyAlignment="1">
      <alignment horizontal="center" shrinkToFit="1"/>
    </xf>
    <xf numFmtId="14" fontId="14" fillId="0" borderId="0" xfId="0" applyNumberFormat="1" applyFont="1" applyFill="1" applyBorder="1" applyAlignment="1">
      <alignment horizontal="center"/>
    </xf>
    <xf numFmtId="0" fontId="23" fillId="0" borderId="0" xfId="0" applyNumberFormat="1" applyFont="1" applyBorder="1" applyAlignment="1">
      <alignment horizontal="center" shrinkToFit="1"/>
    </xf>
    <xf numFmtId="0" fontId="11" fillId="0" borderId="0" xfId="0" applyFont="1" applyBorder="1" applyAlignment="1">
      <alignment shrinkToFit="1"/>
    </xf>
    <xf numFmtId="166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14" fontId="14" fillId="0" borderId="0" xfId="0" applyNumberFormat="1" applyFont="1" applyBorder="1" applyAlignment="1">
      <alignment horizontal="center"/>
    </xf>
    <xf numFmtId="0" fontId="11" fillId="4" borderId="0" xfId="0" applyFont="1" applyFill="1" applyBorder="1" applyAlignment="1">
      <alignment horizontal="center" shrinkToFit="1"/>
    </xf>
    <xf numFmtId="0" fontId="12" fillId="0" borderId="0" xfId="0" applyFont="1" applyBorder="1" applyAlignment="1">
      <alignment horizontal="center"/>
    </xf>
    <xf numFmtId="49" fontId="11" fillId="0" borderId="0" xfId="0" applyNumberFormat="1" applyFont="1" applyBorder="1" applyAlignment="1">
      <alignment shrinkToFit="1"/>
    </xf>
    <xf numFmtId="0" fontId="13" fillId="0" borderId="0" xfId="0" applyFont="1" applyBorder="1" applyAlignment="1">
      <alignment horizontal="center"/>
    </xf>
    <xf numFmtId="0" fontId="11" fillId="0" borderId="0" xfId="0" applyFont="1" applyBorder="1"/>
    <xf numFmtId="0" fontId="11" fillId="4" borderId="0" xfId="5" applyFont="1" applyFill="1" applyBorder="1" applyAlignment="1">
      <alignment horizontal="center" shrinkToFit="1"/>
    </xf>
    <xf numFmtId="0" fontId="14" fillId="0" borderId="0" xfId="0" applyFont="1" applyBorder="1" applyAlignment="1">
      <alignment shrinkToFit="1"/>
    </xf>
    <xf numFmtId="0" fontId="11" fillId="0" borderId="0" xfId="0" applyFont="1" applyBorder="1" applyAlignment="1">
      <alignment horizontal="center"/>
    </xf>
    <xf numFmtId="14" fontId="27" fillId="0" borderId="0" xfId="0" applyNumberFormat="1" applyFont="1" applyAlignment="1">
      <alignment horizontal="center"/>
    </xf>
    <xf numFmtId="0" fontId="27" fillId="0" borderId="0" xfId="0" applyFont="1" applyAlignment="1"/>
    <xf numFmtId="0" fontId="27" fillId="0" borderId="0" xfId="0" applyFont="1"/>
    <xf numFmtId="0" fontId="23" fillId="3" borderId="0" xfId="0" applyNumberFormat="1" applyFont="1" applyFill="1" applyAlignment="1">
      <alignment horizontal="center" shrinkToFit="1"/>
    </xf>
    <xf numFmtId="0" fontId="27" fillId="3" borderId="0" xfId="0" applyFont="1" applyFill="1"/>
    <xf numFmtId="14" fontId="27" fillId="3" borderId="0" xfId="0" applyNumberFormat="1" applyFont="1" applyFill="1" applyAlignment="1">
      <alignment horizontal="center"/>
    </xf>
    <xf numFmtId="14" fontId="14" fillId="3" borderId="0" xfId="0" applyNumberFormat="1" applyFont="1" applyFill="1" applyBorder="1" applyAlignment="1">
      <alignment horizontal="center"/>
    </xf>
    <xf numFmtId="0" fontId="0" fillId="3" borderId="0" xfId="0" applyFill="1"/>
    <xf numFmtId="0" fontId="27" fillId="3" borderId="0" xfId="0" applyFont="1" applyFill="1" applyAlignment="1"/>
    <xf numFmtId="0" fontId="11" fillId="3" borderId="0" xfId="0" applyFont="1" applyFill="1" applyBorder="1" applyAlignment="1">
      <alignment horizontal="center" shrinkToFit="1"/>
    </xf>
    <xf numFmtId="0" fontId="11" fillId="0" borderId="0" xfId="0" applyFont="1" applyFill="1" applyBorder="1" applyAlignment="1">
      <alignment shrinkToFit="1"/>
    </xf>
    <xf numFmtId="0" fontId="0" fillId="0" borderId="0" xfId="0" applyBorder="1"/>
    <xf numFmtId="0" fontId="23" fillId="3" borderId="0" xfId="0" applyNumberFormat="1" applyFont="1" applyFill="1" applyBorder="1" applyAlignment="1">
      <alignment horizontal="center" shrinkToFit="1"/>
    </xf>
    <xf numFmtId="0" fontId="11" fillId="4" borderId="0" xfId="6" applyFont="1" applyFill="1" applyBorder="1" applyAlignment="1">
      <alignment horizontal="center" shrinkToFit="1"/>
    </xf>
    <xf numFmtId="14" fontId="14" fillId="0" borderId="0" xfId="0" applyNumberFormat="1" applyFont="1" applyFill="1" applyBorder="1" applyAlignment="1">
      <alignment horizontal="center" shrinkToFit="1"/>
    </xf>
    <xf numFmtId="0" fontId="11" fillId="4" borderId="0" xfId="5" applyFont="1" applyFill="1" applyBorder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11" fillId="3" borderId="0" xfId="5" applyFont="1" applyFill="1" applyBorder="1" applyAlignment="1">
      <alignment shrinkToFit="1"/>
    </xf>
    <xf numFmtId="49" fontId="27" fillId="3" borderId="0" xfId="0" applyNumberFormat="1" applyFont="1" applyFill="1" applyAlignment="1">
      <alignment horizontal="center" vertical="center"/>
    </xf>
    <xf numFmtId="0" fontId="27" fillId="3" borderId="0" xfId="0" applyFont="1" applyFill="1" applyAlignment="1">
      <alignment horizontal="center"/>
    </xf>
    <xf numFmtId="0" fontId="14" fillId="3" borderId="0" xfId="0" applyFont="1" applyFill="1" applyBorder="1" applyAlignment="1">
      <alignment shrinkToFit="1"/>
    </xf>
    <xf numFmtId="0" fontId="11" fillId="4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shrinkToFit="1"/>
    </xf>
    <xf numFmtId="49" fontId="11" fillId="0" borderId="0" xfId="0" applyNumberFormat="1" applyFont="1" applyBorder="1" applyAlignment="1">
      <alignment horizontal="left" shrinkToFit="1"/>
    </xf>
    <xf numFmtId="0" fontId="0" fillId="0" borderId="0" xfId="0" applyAlignment="1">
      <alignment horizontal="center"/>
    </xf>
    <xf numFmtId="0" fontId="25" fillId="0" borderId="0" xfId="0" applyNumberFormat="1" applyFont="1" applyAlignment="1">
      <alignment horizontal="center" shrinkToFit="1"/>
    </xf>
    <xf numFmtId="0" fontId="11" fillId="0" borderId="0" xfId="0" applyFont="1" applyAlignment="1">
      <alignment shrinkToFit="1"/>
    </xf>
    <xf numFmtId="166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center" shrinkToFit="1"/>
    </xf>
    <xf numFmtId="0" fontId="38" fillId="0" borderId="0" xfId="0" applyFont="1"/>
    <xf numFmtId="49" fontId="11" fillId="0" borderId="0" xfId="0" applyNumberFormat="1" applyFont="1" applyAlignment="1">
      <alignment horizontal="left" shrinkToFit="1"/>
    </xf>
    <xf numFmtId="0" fontId="25" fillId="0" borderId="0" xfId="0" applyNumberFormat="1" applyFont="1" applyBorder="1" applyAlignment="1">
      <alignment horizontal="center" shrinkToFit="1"/>
    </xf>
    <xf numFmtId="166" fontId="25" fillId="0" borderId="0" xfId="0" applyNumberFormat="1" applyFont="1" applyBorder="1" applyAlignment="1">
      <alignment horizontal="center" shrinkToFit="1"/>
    </xf>
    <xf numFmtId="0" fontId="25" fillId="4" borderId="0" xfId="0" applyNumberFormat="1" applyFont="1" applyFill="1" applyBorder="1" applyAlignment="1">
      <alignment horizontal="center" shrinkToFit="1"/>
    </xf>
    <xf numFmtId="0" fontId="26" fillId="0" borderId="0" xfId="0" applyNumberFormat="1" applyFont="1" applyBorder="1" applyAlignment="1">
      <alignment horizontal="center" shrinkToFit="1"/>
    </xf>
    <xf numFmtId="0" fontId="23" fillId="0" borderId="0" xfId="0" applyNumberFormat="1" applyFont="1" applyBorder="1" applyAlignment="1">
      <alignment shrinkToFit="1"/>
    </xf>
    <xf numFmtId="0" fontId="14" fillId="0" borderId="0" xfId="0" applyFont="1" applyBorder="1" applyAlignment="1">
      <alignment horizontal="center" shrinkToFit="1"/>
    </xf>
    <xf numFmtId="0" fontId="25" fillId="0" borderId="0" xfId="0" applyNumberFormat="1" applyFont="1" applyBorder="1" applyAlignment="1">
      <alignment shrinkToFit="1"/>
    </xf>
    <xf numFmtId="0" fontId="11" fillId="0" borderId="0" xfId="0" applyFont="1" applyBorder="1" applyAlignment="1">
      <alignment horizontal="center" shrinkToFit="1"/>
    </xf>
    <xf numFmtId="0" fontId="11" fillId="0" borderId="0" xfId="0" applyFont="1" applyBorder="1" applyAlignment="1"/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27" fillId="0" borderId="0" xfId="0" applyFont="1" applyFill="1" applyAlignment="1"/>
    <xf numFmtId="0" fontId="23" fillId="0" borderId="0" xfId="0" applyNumberFormat="1" applyFont="1" applyFill="1" applyBorder="1" applyAlignment="1">
      <alignment horizontal="center" shrinkToFit="1"/>
    </xf>
    <xf numFmtId="0" fontId="11" fillId="0" borderId="0" xfId="0" applyFont="1" applyFill="1" applyBorder="1" applyAlignment="1">
      <alignment horizontal="center" shrinkToFit="1"/>
    </xf>
    <xf numFmtId="0" fontId="28" fillId="0" borderId="0" xfId="0" applyFont="1"/>
    <xf numFmtId="0" fontId="11" fillId="0" borderId="0" xfId="0" applyFont="1" applyBorder="1" applyAlignment="1">
      <alignment horizontal="center" vertical="center"/>
    </xf>
    <xf numFmtId="166" fontId="35" fillId="0" borderId="0" xfId="0" applyNumberFormat="1" applyFont="1" applyAlignment="1">
      <alignment horizontal="center"/>
    </xf>
    <xf numFmtId="166" fontId="29" fillId="0" borderId="0" xfId="0" applyNumberFormat="1" applyFont="1" applyAlignment="1">
      <alignment horizontal="center"/>
    </xf>
    <xf numFmtId="0" fontId="4" fillId="0" borderId="0" xfId="0" applyFont="1" applyFill="1"/>
    <xf numFmtId="166" fontId="11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shrinkToFit="1"/>
    </xf>
    <xf numFmtId="0" fontId="36" fillId="0" borderId="0" xfId="0" applyFont="1"/>
    <xf numFmtId="0" fontId="32" fillId="0" borderId="0" xfId="0" applyFont="1" applyBorder="1" applyAlignment="1">
      <alignment shrinkToFit="1"/>
    </xf>
    <xf numFmtId="166" fontId="32" fillId="0" borderId="0" xfId="0" applyNumberFormat="1" applyFont="1" applyBorder="1" applyAlignment="1">
      <alignment horizontal="center"/>
    </xf>
    <xf numFmtId="14" fontId="37" fillId="0" borderId="0" xfId="0" applyNumberFormat="1" applyFont="1" applyBorder="1" applyAlignment="1">
      <alignment horizontal="center"/>
    </xf>
    <xf numFmtId="0" fontId="32" fillId="4" borderId="0" xfId="0" applyFont="1" applyFill="1" applyBorder="1" applyAlignment="1">
      <alignment horizontal="center" shrinkToFit="1"/>
    </xf>
    <xf numFmtId="0" fontId="33" fillId="0" borderId="0" xfId="0" applyFont="1" applyBorder="1" applyAlignment="1">
      <alignment horizontal="center"/>
    </xf>
    <xf numFmtId="49" fontId="32" fillId="0" borderId="0" xfId="0" applyNumberFormat="1" applyFont="1" applyBorder="1" applyAlignment="1">
      <alignment shrinkToFit="1"/>
    </xf>
    <xf numFmtId="0" fontId="34" fillId="0" borderId="0" xfId="0" applyFont="1" applyBorder="1" applyAlignment="1">
      <alignment horizontal="center"/>
    </xf>
    <xf numFmtId="0" fontId="13" fillId="0" borderId="0" xfId="0" applyFont="1" applyFill="1" applyBorder="1" applyAlignment="1"/>
    <xf numFmtId="0" fontId="11" fillId="0" borderId="0" xfId="0" applyNumberFormat="1" applyFont="1" applyBorder="1" applyAlignment="1">
      <alignment shrinkToFit="1"/>
    </xf>
    <xf numFmtId="0" fontId="11" fillId="4" borderId="0" xfId="0" applyNumberFormat="1" applyFont="1" applyFill="1" applyBorder="1" applyAlignment="1">
      <alignment horizontal="center" shrinkToFit="1"/>
    </xf>
    <xf numFmtId="0" fontId="12" fillId="0" borderId="0" xfId="0" applyNumberFormat="1" applyFont="1" applyBorder="1" applyAlignment="1">
      <alignment horizontal="center"/>
    </xf>
    <xf numFmtId="0" fontId="11" fillId="4" borderId="0" xfId="6" applyNumberFormat="1" applyFont="1" applyFill="1" applyBorder="1" applyAlignment="1">
      <alignment horizontal="center" shrinkToFit="1"/>
    </xf>
    <xf numFmtId="0" fontId="24" fillId="0" borderId="0" xfId="0" applyFont="1"/>
    <xf numFmtId="168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4" fillId="4" borderId="0" xfId="0" applyFont="1" applyFill="1"/>
    <xf numFmtId="0" fontId="24" fillId="0" borderId="0" xfId="0" applyFont="1" applyAlignment="1"/>
    <xf numFmtId="14" fontId="0" fillId="0" borderId="0" xfId="0" applyNumberFormat="1"/>
    <xf numFmtId="166" fontId="17" fillId="0" borderId="0" xfId="0" applyNumberFormat="1" applyFont="1" applyAlignment="1">
      <alignment vertical="center"/>
    </xf>
    <xf numFmtId="0" fontId="19" fillId="0" borderId="0" xfId="0" applyFont="1" applyBorder="1" applyAlignment="1">
      <alignment shrinkToFit="1"/>
    </xf>
    <xf numFmtId="166" fontId="19" fillId="0" borderId="0" xfId="0" applyNumberFormat="1" applyFont="1" applyBorder="1" applyAlignment="1">
      <alignment horizontal="center" shrinkToFit="1"/>
    </xf>
    <xf numFmtId="49" fontId="19" fillId="0" borderId="0" xfId="0" applyNumberFormat="1" applyFont="1" applyBorder="1" applyAlignment="1">
      <alignment horizontal="center" shrinkToFit="1"/>
    </xf>
    <xf numFmtId="14" fontId="19" fillId="0" borderId="0" xfId="0" applyNumberFormat="1" applyFont="1" applyBorder="1" applyAlignment="1">
      <alignment horizontal="center" shrinkToFit="1"/>
    </xf>
    <xf numFmtId="1" fontId="19" fillId="0" borderId="0" xfId="0" applyNumberFormat="1" applyFont="1" applyBorder="1" applyAlignment="1">
      <alignment horizontal="center" shrinkToFit="1"/>
    </xf>
    <xf numFmtId="2" fontId="17" fillId="0" borderId="0" xfId="0" applyNumberFormat="1" applyFont="1" applyBorder="1" applyAlignment="1">
      <alignment horizontal="center"/>
    </xf>
    <xf numFmtId="165" fontId="17" fillId="0" borderId="0" xfId="0" applyNumberFormat="1" applyFont="1" applyBorder="1" applyAlignment="1">
      <alignment horizontal="center"/>
    </xf>
    <xf numFmtId="0" fontId="19" fillId="2" borderId="3" xfId="0" applyNumberFormat="1" applyFont="1" applyFill="1" applyBorder="1" applyAlignment="1">
      <alignment horizontal="right"/>
    </xf>
    <xf numFmtId="0" fontId="19" fillId="2" borderId="3" xfId="0" applyNumberFormat="1" applyFont="1" applyFill="1" applyBorder="1" applyAlignment="1">
      <alignment horizontal="right" vertical="center"/>
    </xf>
    <xf numFmtId="1" fontId="19" fillId="0" borderId="0" xfId="0" applyNumberFormat="1" applyFont="1" applyBorder="1" applyAlignment="1">
      <alignment horizontal="center"/>
    </xf>
    <xf numFmtId="14" fontId="19" fillId="0" borderId="0" xfId="0" applyNumberFormat="1" applyFont="1" applyBorder="1" applyAlignment="1">
      <alignment horizontal="left" shrinkToFit="1"/>
    </xf>
    <xf numFmtId="0" fontId="19" fillId="2" borderId="0" xfId="0" applyNumberFormat="1" applyFont="1" applyFill="1" applyBorder="1" applyAlignment="1">
      <alignment horizontal="right" vertical="center"/>
    </xf>
    <xf numFmtId="0" fontId="19" fillId="2" borderId="0" xfId="0" applyNumberFormat="1" applyFont="1" applyFill="1" applyBorder="1" applyAlignment="1">
      <alignment horizontal="center" vertical="center"/>
    </xf>
    <xf numFmtId="165" fontId="20" fillId="0" borderId="0" xfId="0" applyNumberFormat="1" applyFont="1" applyBorder="1" applyAlignment="1">
      <alignment horizontal="center"/>
    </xf>
    <xf numFmtId="14" fontId="4" fillId="0" borderId="0" xfId="0" applyNumberFormat="1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right" vertical="center"/>
    </xf>
    <xf numFmtId="2" fontId="41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5" fillId="0" borderId="0" xfId="5" applyNumberFormat="1" applyFont="1" applyFill="1" applyBorder="1" applyAlignment="1" applyProtection="1">
      <alignment shrinkToFit="1"/>
    </xf>
    <xf numFmtId="0" fontId="42" fillId="0" borderId="0" xfId="0" applyFont="1" applyBorder="1"/>
    <xf numFmtId="0" fontId="11" fillId="0" borderId="0" xfId="0" applyFont="1"/>
    <xf numFmtId="0" fontId="43" fillId="0" borderId="0" xfId="0" applyFont="1"/>
    <xf numFmtId="166" fontId="25" fillId="0" borderId="0" xfId="0" applyNumberFormat="1" applyFont="1" applyAlignment="1">
      <alignment horizontal="center"/>
    </xf>
    <xf numFmtId="0" fontId="44" fillId="0" borderId="0" xfId="0" applyFont="1"/>
    <xf numFmtId="166" fontId="25" fillId="0" borderId="0" xfId="0" applyNumberFormat="1" applyFont="1" applyFill="1" applyBorder="1" applyAlignment="1">
      <alignment horizontal="center"/>
    </xf>
    <xf numFmtId="0" fontId="30" fillId="4" borderId="0" xfId="5" applyFont="1" applyFill="1" applyBorder="1" applyAlignment="1">
      <alignment horizontal="center" wrapText="1"/>
    </xf>
    <xf numFmtId="0" fontId="30" fillId="0" borderId="0" xfId="6" applyFont="1" applyFill="1" applyBorder="1" applyAlignment="1">
      <alignment shrinkToFit="1"/>
    </xf>
    <xf numFmtId="0" fontId="12" fillId="0" borderId="0" xfId="6" applyFont="1" applyFill="1" applyBorder="1" applyAlignment="1">
      <alignment horizontal="center" vertical="center" shrinkToFit="1"/>
    </xf>
    <xf numFmtId="14" fontId="30" fillId="0" borderId="0" xfId="5" applyNumberFormat="1" applyFont="1" applyFill="1" applyBorder="1" applyAlignment="1">
      <alignment horizontal="center" shrinkToFit="1"/>
    </xf>
    <xf numFmtId="0" fontId="14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0" fontId="11" fillId="0" borderId="0" xfId="6" applyFont="1" applyFill="1" applyBorder="1" applyAlignment="1">
      <alignment horizontal="center" vertical="center" shrinkToFit="1"/>
    </xf>
    <xf numFmtId="0" fontId="1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12" fillId="0" borderId="0" xfId="0" applyFont="1" applyAlignment="1">
      <alignment horizontal="center" vertical="center" shrinkToFit="1"/>
    </xf>
    <xf numFmtId="0" fontId="46" fillId="0" borderId="0" xfId="0" applyFont="1"/>
    <xf numFmtId="0" fontId="47" fillId="0" borderId="0" xfId="0" applyFont="1"/>
    <xf numFmtId="0" fontId="12" fillId="0" borderId="0" xfId="0" applyFont="1" applyFill="1" applyBorder="1" applyAlignment="1">
      <alignment horizontal="center"/>
    </xf>
    <xf numFmtId="0" fontId="0" fillId="0" borderId="1" xfId="0" applyBorder="1"/>
    <xf numFmtId="1" fontId="39" fillId="2" borderId="0" xfId="0" applyNumberFormat="1" applyFont="1" applyFill="1" applyBorder="1" applyAlignment="1">
      <alignment horizontal="right" vertical="center"/>
    </xf>
    <xf numFmtId="0" fontId="40" fillId="0" borderId="0" xfId="0" applyNumberFormat="1" applyFont="1" applyBorder="1" applyAlignment="1">
      <alignment horizontal="center" shrinkToFit="1"/>
    </xf>
    <xf numFmtId="164" fontId="18" fillId="0" borderId="0" xfId="0" applyNumberFormat="1" applyFont="1" applyAlignment="1">
      <alignment horizontal="right" vertical="center"/>
    </xf>
    <xf numFmtId="0" fontId="39" fillId="0" borderId="0" xfId="0" applyFont="1" applyBorder="1" applyAlignment="1">
      <alignment vertical="center" shrinkToFit="1"/>
    </xf>
    <xf numFmtId="166" fontId="39" fillId="0" borderId="0" xfId="0" applyNumberFormat="1" applyFont="1" applyBorder="1" applyAlignment="1">
      <alignment horizontal="center" vertical="center" shrinkToFit="1"/>
    </xf>
    <xf numFmtId="14" fontId="39" fillId="0" borderId="0" xfId="0" applyNumberFormat="1" applyFont="1" applyBorder="1" applyAlignment="1">
      <alignment horizontal="center" vertical="center" shrinkToFit="1"/>
    </xf>
    <xf numFmtId="49" fontId="39" fillId="0" borderId="0" xfId="0" applyNumberFormat="1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1" fontId="39" fillId="0" borderId="0" xfId="0" applyNumberFormat="1" applyFont="1" applyBorder="1" applyAlignment="1">
      <alignment horizontal="center"/>
    </xf>
    <xf numFmtId="14" fontId="39" fillId="0" borderId="0" xfId="0" applyNumberFormat="1" applyFont="1" applyBorder="1" applyAlignment="1">
      <alignment shrinkToFit="1"/>
    </xf>
    <xf numFmtId="1" fontId="39" fillId="0" borderId="0" xfId="0" applyNumberFormat="1" applyFont="1" applyBorder="1" applyAlignment="1">
      <alignment horizontal="center" vertical="center" shrinkToFit="1"/>
    </xf>
    <xf numFmtId="49" fontId="19" fillId="0" borderId="0" xfId="0" applyNumberFormat="1" applyFont="1" applyBorder="1" applyAlignment="1">
      <alignment horizontal="center" vertical="center"/>
    </xf>
    <xf numFmtId="14" fontId="19" fillId="0" borderId="0" xfId="0" applyNumberFormat="1" applyFont="1" applyBorder="1" applyAlignment="1">
      <alignment shrinkToFit="1"/>
    </xf>
    <xf numFmtId="0" fontId="39" fillId="0" borderId="0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top"/>
    </xf>
    <xf numFmtId="0" fontId="51" fillId="0" borderId="8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51" fillId="0" borderId="6" xfId="0" applyFont="1" applyBorder="1" applyAlignment="1">
      <alignment horizontal="center" vertical="center"/>
    </xf>
    <xf numFmtId="14" fontId="51" fillId="0" borderId="7" xfId="0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164" fontId="48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 shrinkToFit="1"/>
    </xf>
    <xf numFmtId="2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center" vertical="center"/>
    </xf>
    <xf numFmtId="14" fontId="17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shrinkToFit="1"/>
    </xf>
    <xf numFmtId="0" fontId="2" fillId="0" borderId="0" xfId="0" applyNumberFormat="1" applyFont="1" applyBorder="1" applyAlignment="1">
      <alignment horizontal="center" vertical="center"/>
    </xf>
    <xf numFmtId="11" fontId="19" fillId="0" borderId="0" xfId="0" applyNumberFormat="1" applyFont="1" applyBorder="1" applyAlignment="1">
      <alignment horizontal="center" shrinkToFit="1"/>
    </xf>
    <xf numFmtId="0" fontId="25" fillId="0" borderId="0" xfId="0" applyNumberFormat="1" applyFont="1" applyFill="1" applyBorder="1" applyAlignment="1">
      <alignment horizontal="center" shrinkToFit="1"/>
    </xf>
    <xf numFmtId="2" fontId="19" fillId="0" borderId="0" xfId="0" applyNumberFormat="1" applyFont="1" applyBorder="1" applyAlignment="1">
      <alignment horizontal="center"/>
    </xf>
    <xf numFmtId="0" fontId="19" fillId="0" borderId="0" xfId="0" applyNumberFormat="1" applyFont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2" fontId="39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 shrinkToFit="1"/>
    </xf>
    <xf numFmtId="0" fontId="19" fillId="0" borderId="0" xfId="0" applyNumberFormat="1" applyFont="1" applyFill="1" applyBorder="1" applyAlignment="1">
      <alignment horizontal="center"/>
    </xf>
    <xf numFmtId="2" fontId="17" fillId="0" borderId="0" xfId="0" applyNumberFormat="1" applyFont="1" applyFill="1" applyBorder="1" applyAlignment="1">
      <alignment horizontal="center"/>
    </xf>
    <xf numFmtId="14" fontId="19" fillId="0" borderId="0" xfId="0" applyNumberFormat="1" applyFont="1" applyFill="1" applyBorder="1" applyAlignment="1">
      <alignment horizontal="left" shrinkToFit="1"/>
    </xf>
    <xf numFmtId="0" fontId="40" fillId="0" borderId="0" xfId="0" applyNumberFormat="1" applyFont="1" applyFill="1" applyBorder="1" applyAlignment="1">
      <alignment horizontal="center" shrinkToFit="1"/>
    </xf>
    <xf numFmtId="0" fontId="2" fillId="0" borderId="0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/>
    </xf>
    <xf numFmtId="2" fontId="17" fillId="0" borderId="0" xfId="0" applyNumberFormat="1" applyFont="1" applyBorder="1" applyAlignment="1">
      <alignment horizontal="center" shrinkToFit="1"/>
    </xf>
    <xf numFmtId="164" fontId="48" fillId="0" borderId="0" xfId="0" applyNumberFormat="1" applyFont="1" applyAlignment="1">
      <alignment horizontal="left" vertical="center"/>
    </xf>
    <xf numFmtId="0" fontId="21" fillId="2" borderId="3" xfId="0" applyFont="1" applyFill="1" applyBorder="1" applyAlignment="1">
      <alignment horizontal="center" vertical="center"/>
    </xf>
    <xf numFmtId="1" fontId="15" fillId="2" borderId="3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" fontId="21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 shrinkToFit="1"/>
    </xf>
    <xf numFmtId="166" fontId="15" fillId="0" borderId="0" xfId="0" applyNumberFormat="1" applyFont="1" applyBorder="1" applyAlignment="1">
      <alignment horizontal="center" vertical="center" shrinkToFit="1"/>
    </xf>
    <xf numFmtId="14" fontId="15" fillId="0" borderId="0" xfId="0" applyNumberFormat="1" applyFont="1" applyBorder="1" applyAlignment="1">
      <alignment horizontal="center" vertical="center" shrinkToFit="1"/>
    </xf>
    <xf numFmtId="0" fontId="49" fillId="0" borderId="0" xfId="0" applyNumberFormat="1" applyFont="1" applyBorder="1" applyAlignment="1">
      <alignment horizontal="center" shrinkToFit="1"/>
    </xf>
    <xf numFmtId="49" fontId="15" fillId="0" borderId="0" xfId="0" applyNumberFormat="1" applyFont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/>
    </xf>
    <xf numFmtId="1" fontId="15" fillId="0" borderId="0" xfId="0" applyNumberFormat="1" applyFont="1" applyBorder="1" applyAlignment="1">
      <alignment horizontal="center"/>
    </xf>
    <xf numFmtId="14" fontId="15" fillId="0" borderId="0" xfId="0" applyNumberFormat="1" applyFont="1" applyBorder="1" applyAlignment="1">
      <alignment shrinkToFit="1"/>
    </xf>
    <xf numFmtId="49" fontId="50" fillId="0" borderId="0" xfId="0" applyNumberFormat="1" applyFont="1" applyBorder="1" applyAlignment="1">
      <alignment horizontal="center" vertical="center"/>
    </xf>
    <xf numFmtId="1" fontId="50" fillId="0" borderId="0" xfId="0" applyNumberFormat="1" applyFont="1" applyBorder="1" applyAlignment="1">
      <alignment horizontal="center"/>
    </xf>
    <xf numFmtId="14" fontId="50" fillId="0" borderId="0" xfId="0" applyNumberFormat="1" applyFont="1" applyBorder="1" applyAlignment="1">
      <alignment horizontal="center" vertical="center" shrinkToFit="1"/>
    </xf>
    <xf numFmtId="0" fontId="15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" fontId="15" fillId="0" borderId="0" xfId="0" applyNumberFormat="1" applyFont="1" applyBorder="1" applyAlignment="1">
      <alignment vertical="center"/>
    </xf>
    <xf numFmtId="0" fontId="48" fillId="0" borderId="0" xfId="0" applyFont="1" applyBorder="1" applyAlignment="1">
      <alignment horizontal="center" vertical="center"/>
    </xf>
    <xf numFmtId="1" fontId="48" fillId="0" borderId="0" xfId="0" applyNumberFormat="1" applyFont="1" applyBorder="1" applyAlignment="1">
      <alignment horizontal="center" vertical="center"/>
    </xf>
    <xf numFmtId="0" fontId="48" fillId="0" borderId="0" xfId="0" applyNumberFormat="1" applyFont="1" applyBorder="1" applyAlignment="1">
      <alignment horizontal="center" vertical="center"/>
    </xf>
    <xf numFmtId="14" fontId="50" fillId="0" borderId="0" xfId="0" applyNumberFormat="1" applyFont="1" applyBorder="1" applyAlignment="1">
      <alignment shrinkToFit="1"/>
    </xf>
    <xf numFmtId="0" fontId="2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 shrinkToFit="1"/>
    </xf>
    <xf numFmtId="166" fontId="19" fillId="0" borderId="0" xfId="0" applyNumberFormat="1" applyFont="1" applyBorder="1" applyAlignment="1">
      <alignment horizontal="center" vertical="center" shrinkToFit="1"/>
    </xf>
    <xf numFmtId="14" fontId="19" fillId="0" borderId="0" xfId="0" applyNumberFormat="1" applyFont="1" applyBorder="1" applyAlignment="1">
      <alignment horizontal="center" vertical="center" shrinkToFit="1"/>
    </xf>
    <xf numFmtId="2" fontId="17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vertical="center"/>
    </xf>
    <xf numFmtId="2" fontId="18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left" vertical="center"/>
    </xf>
    <xf numFmtId="1" fontId="39" fillId="0" borderId="0" xfId="0" applyNumberFormat="1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164" fontId="18" fillId="0" borderId="0" xfId="0" applyNumberFormat="1" applyFont="1" applyBorder="1" applyAlignment="1">
      <alignment horizontal="right" vertical="center"/>
    </xf>
    <xf numFmtId="164" fontId="18" fillId="0" borderId="0" xfId="0" applyNumberFormat="1" applyFont="1" applyBorder="1" applyAlignment="1">
      <alignment horizontal="left" vertical="center"/>
    </xf>
    <xf numFmtId="2" fontId="41" fillId="0" borderId="0" xfId="0" applyNumberFormat="1" applyFont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5"/>
    <cellStyle name="Обычный 2_СД-44" xfId="6"/>
    <cellStyle name="Обычный 3" xfId="4"/>
    <cellStyle name="Обычный 4" xfId="2"/>
    <cellStyle name="Обычный 4 2" xfId="3"/>
    <cellStyle name="Обычный 5" xfId="7"/>
    <cellStyle name="Обычный 6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76200</xdr:colOff>
      <xdr:row>214</xdr:row>
      <xdr:rowOff>57150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609600" y="238982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136956</xdr:colOff>
      <xdr:row>5</xdr:row>
      <xdr:rowOff>1</xdr:rowOff>
    </xdr:from>
    <xdr:to>
      <xdr:col>33</xdr:col>
      <xdr:colOff>718874</xdr:colOff>
      <xdr:row>8</xdr:row>
      <xdr:rowOff>42583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1044" y="201707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28</xdr:col>
      <xdr:colOff>22420</xdr:colOff>
      <xdr:row>5</xdr:row>
      <xdr:rowOff>0</xdr:rowOff>
    </xdr:from>
    <xdr:to>
      <xdr:col>32</xdr:col>
      <xdr:colOff>302558</xdr:colOff>
      <xdr:row>8</xdr:row>
      <xdr:rowOff>61632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1655" y="201706"/>
          <a:ext cx="997315" cy="6667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450712</xdr:colOff>
      <xdr:row>5</xdr:row>
      <xdr:rowOff>11206</xdr:rowOff>
    </xdr:from>
    <xdr:to>
      <xdr:col>33</xdr:col>
      <xdr:colOff>550777</xdr:colOff>
      <xdr:row>8</xdr:row>
      <xdr:rowOff>53788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94712" y="212912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28</xdr:col>
      <xdr:colOff>11208</xdr:colOff>
      <xdr:row>5</xdr:row>
      <xdr:rowOff>22412</xdr:rowOff>
    </xdr:from>
    <xdr:to>
      <xdr:col>32</xdr:col>
      <xdr:colOff>320152</xdr:colOff>
      <xdr:row>8</xdr:row>
      <xdr:rowOff>84044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0443" y="224118"/>
          <a:ext cx="1003709" cy="6667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954970</xdr:colOff>
      <xdr:row>5</xdr:row>
      <xdr:rowOff>168089</xdr:rowOff>
    </xdr:from>
    <xdr:to>
      <xdr:col>20</xdr:col>
      <xdr:colOff>1536888</xdr:colOff>
      <xdr:row>9</xdr:row>
      <xdr:rowOff>8965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0911" y="1176618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19</xdr:col>
      <xdr:colOff>112059</xdr:colOff>
      <xdr:row>5</xdr:row>
      <xdr:rowOff>145677</xdr:rowOff>
    </xdr:from>
    <xdr:to>
      <xdr:col>20</xdr:col>
      <xdr:colOff>701151</xdr:colOff>
      <xdr:row>9</xdr:row>
      <xdr:rowOff>5603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3383" y="1154206"/>
          <a:ext cx="1003709" cy="6667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977382</xdr:colOff>
      <xdr:row>6</xdr:row>
      <xdr:rowOff>22413</xdr:rowOff>
    </xdr:from>
    <xdr:to>
      <xdr:col>20</xdr:col>
      <xdr:colOff>1559300</xdr:colOff>
      <xdr:row>9</xdr:row>
      <xdr:rowOff>64995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3117" y="1232648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19</xdr:col>
      <xdr:colOff>123265</xdr:colOff>
      <xdr:row>5</xdr:row>
      <xdr:rowOff>168089</xdr:rowOff>
    </xdr:from>
    <xdr:to>
      <xdr:col>20</xdr:col>
      <xdr:colOff>712356</xdr:colOff>
      <xdr:row>9</xdr:row>
      <xdr:rowOff>28015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383" y="1176618"/>
          <a:ext cx="1003709" cy="6667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456308</xdr:colOff>
      <xdr:row>6</xdr:row>
      <xdr:rowOff>85726</xdr:rowOff>
    </xdr:from>
    <xdr:to>
      <xdr:col>20</xdr:col>
      <xdr:colOff>1038226</xdr:colOff>
      <xdr:row>9</xdr:row>
      <xdr:rowOff>133351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71908" y="128587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17</xdr:col>
      <xdr:colOff>9525</xdr:colOff>
      <xdr:row>6</xdr:row>
      <xdr:rowOff>38100</xdr:rowOff>
    </xdr:from>
    <xdr:to>
      <xdr:col>20</xdr:col>
      <xdr:colOff>70259</xdr:colOff>
      <xdr:row>9</xdr:row>
      <xdr:rowOff>104775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0" y="1238250"/>
          <a:ext cx="100370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761107</xdr:colOff>
      <xdr:row>0</xdr:row>
      <xdr:rowOff>104776</xdr:rowOff>
    </xdr:from>
    <xdr:to>
      <xdr:col>13</xdr:col>
      <xdr:colOff>1343025</xdr:colOff>
      <xdr:row>3</xdr:row>
      <xdr:rowOff>190501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6682" y="10477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47624</xdr:colOff>
      <xdr:row>0</xdr:row>
      <xdr:rowOff>104775</xdr:rowOff>
    </xdr:from>
    <xdr:to>
      <xdr:col>13</xdr:col>
      <xdr:colOff>641758</xdr:colOff>
      <xdr:row>4</xdr:row>
      <xdr:rowOff>9525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4" y="104775"/>
          <a:ext cx="1003709" cy="666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846833</xdr:colOff>
      <xdr:row>1</xdr:row>
      <xdr:rowOff>133351</xdr:rowOff>
    </xdr:from>
    <xdr:to>
      <xdr:col>13</xdr:col>
      <xdr:colOff>1428751</xdr:colOff>
      <xdr:row>5</xdr:row>
      <xdr:rowOff>19051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3383" y="33337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66675</xdr:colOff>
      <xdr:row>1</xdr:row>
      <xdr:rowOff>85725</xdr:rowOff>
    </xdr:from>
    <xdr:to>
      <xdr:col>13</xdr:col>
      <xdr:colOff>660809</xdr:colOff>
      <xdr:row>4</xdr:row>
      <xdr:rowOff>190500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3650" y="285750"/>
          <a:ext cx="1003709" cy="666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789683</xdr:colOff>
      <xdr:row>0</xdr:row>
      <xdr:rowOff>190501</xdr:rowOff>
    </xdr:from>
    <xdr:to>
      <xdr:col>13</xdr:col>
      <xdr:colOff>1371601</xdr:colOff>
      <xdr:row>4</xdr:row>
      <xdr:rowOff>76201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9458" y="190501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76200</xdr:colOff>
      <xdr:row>0</xdr:row>
      <xdr:rowOff>180975</xdr:rowOff>
    </xdr:from>
    <xdr:to>
      <xdr:col>13</xdr:col>
      <xdr:colOff>670334</xdr:colOff>
      <xdr:row>4</xdr:row>
      <xdr:rowOff>85725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00" y="180975"/>
          <a:ext cx="1003709" cy="666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856358</xdr:colOff>
      <xdr:row>1</xdr:row>
      <xdr:rowOff>66676</xdr:rowOff>
    </xdr:from>
    <xdr:to>
      <xdr:col>13</xdr:col>
      <xdr:colOff>1438276</xdr:colOff>
      <xdr:row>4</xdr:row>
      <xdr:rowOff>152401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2358" y="266701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85725</xdr:colOff>
      <xdr:row>1</xdr:row>
      <xdr:rowOff>57150</xdr:rowOff>
    </xdr:from>
    <xdr:to>
      <xdr:col>13</xdr:col>
      <xdr:colOff>679859</xdr:colOff>
      <xdr:row>4</xdr:row>
      <xdr:rowOff>161925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2150" y="257175"/>
          <a:ext cx="1003709" cy="6667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884933</xdr:colOff>
      <xdr:row>1</xdr:row>
      <xdr:rowOff>66676</xdr:rowOff>
    </xdr:from>
    <xdr:to>
      <xdr:col>13</xdr:col>
      <xdr:colOff>1466851</xdr:colOff>
      <xdr:row>4</xdr:row>
      <xdr:rowOff>152401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0933" y="266701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114300</xdr:colOff>
      <xdr:row>1</xdr:row>
      <xdr:rowOff>66675</xdr:rowOff>
    </xdr:from>
    <xdr:to>
      <xdr:col>13</xdr:col>
      <xdr:colOff>708434</xdr:colOff>
      <xdr:row>4</xdr:row>
      <xdr:rowOff>171450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266700"/>
          <a:ext cx="1003709" cy="6667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903983</xdr:colOff>
      <xdr:row>0</xdr:row>
      <xdr:rowOff>190501</xdr:rowOff>
    </xdr:from>
    <xdr:to>
      <xdr:col>13</xdr:col>
      <xdr:colOff>1485901</xdr:colOff>
      <xdr:row>4</xdr:row>
      <xdr:rowOff>76201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758" y="190501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104775</xdr:colOff>
      <xdr:row>1</xdr:row>
      <xdr:rowOff>0</xdr:rowOff>
    </xdr:from>
    <xdr:to>
      <xdr:col>13</xdr:col>
      <xdr:colOff>698909</xdr:colOff>
      <xdr:row>4</xdr:row>
      <xdr:rowOff>104775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4975" y="200025"/>
          <a:ext cx="1003709" cy="6667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713483</xdr:colOff>
      <xdr:row>1</xdr:row>
      <xdr:rowOff>1</xdr:rowOff>
    </xdr:from>
    <xdr:to>
      <xdr:col>13</xdr:col>
      <xdr:colOff>1295401</xdr:colOff>
      <xdr:row>4</xdr:row>
      <xdr:rowOff>85726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9058" y="20002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13</xdr:col>
      <xdr:colOff>594134</xdr:colOff>
      <xdr:row>4</xdr:row>
      <xdr:rowOff>104775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200025"/>
          <a:ext cx="1003709" cy="6667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884933</xdr:colOff>
      <xdr:row>0</xdr:row>
      <xdr:rowOff>190501</xdr:rowOff>
    </xdr:from>
    <xdr:to>
      <xdr:col>13</xdr:col>
      <xdr:colOff>1466851</xdr:colOff>
      <xdr:row>4</xdr:row>
      <xdr:rowOff>76201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0508" y="190501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142875</xdr:colOff>
      <xdr:row>0</xdr:row>
      <xdr:rowOff>180975</xdr:rowOff>
    </xdr:from>
    <xdr:to>
      <xdr:col>13</xdr:col>
      <xdr:colOff>737009</xdr:colOff>
      <xdr:row>4</xdr:row>
      <xdr:rowOff>85725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38875" y="180975"/>
          <a:ext cx="1003709" cy="666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6;&#1077;&#1085;&#1097;&#1080;&#1085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"/>
      <sheetName val="Уч"/>
      <sheetName val="60 (2)"/>
      <sheetName val="60"/>
      <sheetName val="200"/>
      <sheetName val="400"/>
      <sheetName val="800"/>
      <sheetName val="1500"/>
      <sheetName val="3000"/>
      <sheetName val="60сб"/>
      <sheetName val="2000сп"/>
      <sheetName val="Высота"/>
      <sheetName val="Шест"/>
      <sheetName val="Длина"/>
      <sheetName val="Тройной"/>
      <sheetName val="Ядро"/>
    </sheetNames>
    <sheetDataSet>
      <sheetData sheetId="0">
        <row r="7">
          <cell r="F7"/>
          <cell r="H7"/>
        </row>
        <row r="12">
          <cell r="A12">
            <v>41663</v>
          </cell>
          <cell r="C12" t="str">
            <v>19.00</v>
          </cell>
        </row>
        <row r="13">
          <cell r="D13"/>
        </row>
        <row r="26">
          <cell r="B26" t="str">
            <v>ЧЕМПИОНАТ г.Москвы по легкой атлетике</v>
          </cell>
        </row>
        <row r="27">
          <cell r="B27" t="str">
            <v>Москва, ЛФК ЦСКА 23-24.01.2014г.</v>
          </cell>
        </row>
        <row r="29">
          <cell r="B29" t="str">
            <v>ЖЕНЩИНЫ</v>
          </cell>
        </row>
      </sheetData>
      <sheetData sheetId="1">
        <row r="2">
          <cell r="C2">
            <v>420</v>
          </cell>
          <cell r="D2" t="str">
            <v>Абуладзе Илона</v>
          </cell>
          <cell r="E2">
            <v>34757</v>
          </cell>
          <cell r="F2" t="str">
            <v>2</v>
          </cell>
          <cell r="G2" t="str">
            <v>Москва</v>
          </cell>
          <cell r="H2" t="str">
            <v>Юность Москвы</v>
          </cell>
          <cell r="I2"/>
          <cell r="J2"/>
          <cell r="K2" t="str">
            <v>Москаленко В.Ю.</v>
          </cell>
          <cell r="L2" t="str">
            <v>длина</v>
          </cell>
        </row>
        <row r="3">
          <cell r="C3">
            <v>420</v>
          </cell>
          <cell r="D3" t="str">
            <v>Абуладзе Илона</v>
          </cell>
          <cell r="E3">
            <v>34757</v>
          </cell>
          <cell r="F3">
            <v>1</v>
          </cell>
          <cell r="G3" t="str">
            <v>Москва</v>
          </cell>
          <cell r="H3" t="str">
            <v>Юность Москвы</v>
          </cell>
          <cell r="I3"/>
          <cell r="J3"/>
          <cell r="K3" t="str">
            <v>Москаленко В.Ю.</v>
          </cell>
          <cell r="L3" t="str">
            <v>тройной</v>
          </cell>
        </row>
        <row r="4">
          <cell r="C4">
            <v>421</v>
          </cell>
          <cell r="D4" t="str">
            <v>Айдамирова  Оксана</v>
          </cell>
          <cell r="E4">
            <v>30949</v>
          </cell>
          <cell r="F4" t="str">
            <v>мсмк</v>
          </cell>
          <cell r="G4" t="str">
            <v>Москва</v>
          </cell>
          <cell r="H4" t="str">
            <v>МГФСО</v>
          </cell>
          <cell r="I4"/>
          <cell r="J4"/>
          <cell r="K4" t="str">
            <v>Плеханов В.В.</v>
          </cell>
          <cell r="L4" t="str">
            <v>длина</v>
          </cell>
        </row>
        <row r="5">
          <cell r="C5">
            <v>370</v>
          </cell>
          <cell r="D5" t="str">
            <v>Мурашова Елена</v>
          </cell>
          <cell r="E5">
            <v>32055</v>
          </cell>
          <cell r="F5" t="str">
            <v>мс</v>
          </cell>
          <cell r="G5" t="str">
            <v>Москва</v>
          </cell>
          <cell r="H5" t="str">
            <v>Юность Москвы</v>
          </cell>
          <cell r="I5"/>
          <cell r="J5"/>
          <cell r="K5" t="str">
            <v>Плескач_Стыркина С.П. Бусырев А.В.</v>
          </cell>
          <cell r="L5">
            <v>800</v>
          </cell>
        </row>
        <row r="6">
          <cell r="C6">
            <v>360</v>
          </cell>
          <cell r="D6" t="str">
            <v>Александрова Дина</v>
          </cell>
          <cell r="E6">
            <v>33825</v>
          </cell>
          <cell r="F6" t="str">
            <v>мс</v>
          </cell>
          <cell r="G6" t="str">
            <v>Московская-Чувашская</v>
          </cell>
          <cell r="H6" t="str">
            <v>ЦЛА МО</v>
          </cell>
          <cell r="I6"/>
          <cell r="J6" t="str">
            <v>в/к</v>
          </cell>
          <cell r="K6" t="str">
            <v>Епишин С.Д., Вершинина Н.И.,
Епишин Ф.С., Захаров Н.А.</v>
          </cell>
          <cell r="L6">
            <v>1500</v>
          </cell>
        </row>
        <row r="7">
          <cell r="C7">
            <v>321</v>
          </cell>
          <cell r="D7" t="str">
            <v>Алексеева Анастасия</v>
          </cell>
          <cell r="E7">
            <v>35094</v>
          </cell>
          <cell r="F7">
            <v>1</v>
          </cell>
          <cell r="G7" t="str">
            <v>Москва</v>
          </cell>
          <cell r="H7" t="str">
            <v>МГФСО</v>
          </cell>
          <cell r="I7"/>
          <cell r="J7"/>
          <cell r="K7" t="str">
            <v>Никитина Э.М.</v>
          </cell>
          <cell r="L7" t="str">
            <v>ядро</v>
          </cell>
        </row>
        <row r="8">
          <cell r="C8">
            <v>331</v>
          </cell>
          <cell r="D8" t="str">
            <v>Алексеева Анжела</v>
          </cell>
          <cell r="E8">
            <v>35395</v>
          </cell>
          <cell r="F8" t="str">
            <v>кмс</v>
          </cell>
          <cell r="G8" t="str">
            <v>Москва</v>
          </cell>
          <cell r="H8" t="str">
            <v>Ю.М.-Знаменские</v>
          </cell>
          <cell r="I8"/>
          <cell r="J8"/>
          <cell r="K8" t="str">
            <v>Хайкин В.Е.,Карпова С.Ю.,Власов Д.Е.</v>
          </cell>
          <cell r="L8" t="str">
            <v>шест</v>
          </cell>
        </row>
        <row r="9">
          <cell r="C9">
            <v>386</v>
          </cell>
          <cell r="D9" t="str">
            <v>Ауди Лина</v>
          </cell>
          <cell r="E9">
            <v>35362</v>
          </cell>
          <cell r="F9">
            <v>1</v>
          </cell>
          <cell r="G9" t="str">
            <v>Москва</v>
          </cell>
          <cell r="H9" t="str">
            <v>МГФСО</v>
          </cell>
          <cell r="I9"/>
          <cell r="J9"/>
          <cell r="K9" t="str">
            <v>Афанасьев И.М.Яковлев Н.Ф.</v>
          </cell>
          <cell r="L9">
            <v>200</v>
          </cell>
        </row>
        <row r="10">
          <cell r="C10">
            <v>436</v>
          </cell>
          <cell r="D10" t="str">
            <v>Аникиенко Елизавета</v>
          </cell>
          <cell r="E10">
            <v>34515</v>
          </cell>
          <cell r="F10" t="str">
            <v>мс</v>
          </cell>
          <cell r="G10" t="str">
            <v>Москва</v>
          </cell>
          <cell r="H10" t="str">
            <v>Ю.М.-Знаменские,УОР-1</v>
          </cell>
          <cell r="I10"/>
          <cell r="J10"/>
          <cell r="K10" t="str">
            <v>Трефилов В.А., Васяткины В.П., А.В.</v>
          </cell>
          <cell r="L10">
            <v>400</v>
          </cell>
        </row>
        <row r="11">
          <cell r="C11">
            <v>439</v>
          </cell>
          <cell r="D11" t="str">
            <v>Бочарова Виктория</v>
          </cell>
          <cell r="E11">
            <v>34731</v>
          </cell>
          <cell r="F11" t="str">
            <v>кмс</v>
          </cell>
          <cell r="G11" t="str">
            <v>Москва</v>
          </cell>
          <cell r="H11" t="str">
            <v>МГФСО</v>
          </cell>
          <cell r="I11"/>
          <cell r="J11"/>
          <cell r="K11" t="str">
            <v>Голубенко Ю.И.Германов Г.Н.Яковлев Н.Ф.</v>
          </cell>
          <cell r="L11">
            <v>200</v>
          </cell>
        </row>
        <row r="12">
          <cell r="C12">
            <v>300</v>
          </cell>
          <cell r="D12" t="str">
            <v>Антонова Александра</v>
          </cell>
          <cell r="E12">
            <v>29304</v>
          </cell>
          <cell r="F12" t="str">
            <v>мсмк</v>
          </cell>
          <cell r="G12" t="str">
            <v>Москва</v>
          </cell>
          <cell r="H12" t="str">
            <v>ЦСКА-Знаменские</v>
          </cell>
          <cell r="I12"/>
          <cell r="J12"/>
          <cell r="K12" t="str">
            <v>Маслаков В.М., Решетникова Т.В., Васяткин А.В.</v>
          </cell>
          <cell r="L12" t="str">
            <v>60с/б</v>
          </cell>
        </row>
        <row r="13">
          <cell r="C13">
            <v>368</v>
          </cell>
          <cell r="D13" t="str">
            <v>Карамашева Светлана</v>
          </cell>
          <cell r="E13">
            <v>32287</v>
          </cell>
          <cell r="F13" t="str">
            <v>мсмк</v>
          </cell>
          <cell r="G13" t="str">
            <v>Московская-Омская</v>
          </cell>
          <cell r="H13" t="str">
            <v>ЦЛА МО</v>
          </cell>
          <cell r="I13"/>
          <cell r="J13" t="str">
            <v>в/к</v>
          </cell>
          <cell r="K13" t="str">
            <v>Епишин С.Д., Подкопаева Е.И. Вершинина Н.И.,
Епишин Ф.С.</v>
          </cell>
          <cell r="L13">
            <v>800</v>
          </cell>
        </row>
        <row r="14">
          <cell r="C14">
            <v>361</v>
          </cell>
          <cell r="D14" t="str">
            <v>Арбузова Алевтина</v>
          </cell>
          <cell r="E14">
            <v>35142</v>
          </cell>
          <cell r="F14" t="str">
            <v>кмс</v>
          </cell>
          <cell r="G14" t="str">
            <v>Москва</v>
          </cell>
          <cell r="H14" t="str">
            <v>ДЮСШ-95</v>
          </cell>
          <cell r="I14"/>
          <cell r="J14"/>
          <cell r="K14" t="str">
            <v>Чамеев Н.С</v>
          </cell>
          <cell r="L14">
            <v>1500</v>
          </cell>
        </row>
        <row r="15">
          <cell r="C15">
            <v>301</v>
          </cell>
          <cell r="D15" t="str">
            <v>Аргунова Нина</v>
          </cell>
          <cell r="E15">
            <v>32766</v>
          </cell>
          <cell r="F15" t="str">
            <v>мсмк</v>
          </cell>
          <cell r="G15" t="str">
            <v>Московская</v>
          </cell>
          <cell r="H15" t="str">
            <v>Сборная РФ</v>
          </cell>
          <cell r="I15"/>
          <cell r="J15" t="str">
            <v>в/к</v>
          </cell>
          <cell r="K15" t="str">
            <v>Шабанов Г.К.</v>
          </cell>
          <cell r="L15" t="str">
            <v>60с/б</v>
          </cell>
        </row>
        <row r="16">
          <cell r="C16">
            <v>437</v>
          </cell>
          <cell r="D16" t="str">
            <v>Асланиди Анастасия</v>
          </cell>
          <cell r="E16">
            <v>34621</v>
          </cell>
          <cell r="F16" t="str">
            <v>мс</v>
          </cell>
          <cell r="G16" t="str">
            <v>Ульяновская</v>
          </cell>
          <cell r="H16" t="str">
            <v>ЦСП по л/а</v>
          </cell>
          <cell r="I16"/>
          <cell r="J16" t="str">
            <v>в/к</v>
          </cell>
          <cell r="K16" t="str">
            <v>Анисимова Е.А., Лаврентьев В.А.</v>
          </cell>
          <cell r="L16">
            <v>400</v>
          </cell>
        </row>
        <row r="17">
          <cell r="C17">
            <v>301</v>
          </cell>
          <cell r="D17" t="str">
            <v>Аргунова Нина</v>
          </cell>
          <cell r="E17">
            <v>32766</v>
          </cell>
          <cell r="F17" t="str">
            <v>мсмк</v>
          </cell>
          <cell r="G17" t="str">
            <v>Московская</v>
          </cell>
          <cell r="H17" t="str">
            <v>Сборная РФ</v>
          </cell>
          <cell r="I17"/>
          <cell r="J17" t="str">
            <v>в/к</v>
          </cell>
          <cell r="K17" t="str">
            <v>Шабанов Г.К.</v>
          </cell>
          <cell r="L17">
            <v>200</v>
          </cell>
        </row>
        <row r="18">
          <cell r="C18">
            <v>315</v>
          </cell>
          <cell r="D18" t="str">
            <v>Шомова Татьяна</v>
          </cell>
          <cell r="E18">
            <v>33429</v>
          </cell>
          <cell r="F18" t="str">
            <v>мс</v>
          </cell>
          <cell r="G18" t="str">
            <v>Москва</v>
          </cell>
          <cell r="H18" t="str">
            <v>СДЮСШОР 24</v>
          </cell>
          <cell r="I18"/>
          <cell r="J18"/>
          <cell r="K18" t="str">
            <v>Трехова Н.В. Коростелёв А.В.Черяева А.А.</v>
          </cell>
          <cell r="L18" t="str">
            <v>-</v>
          </cell>
        </row>
        <row r="19">
          <cell r="C19">
            <v>386</v>
          </cell>
          <cell r="D19" t="str">
            <v>Ауди Лина</v>
          </cell>
          <cell r="E19">
            <v>35362</v>
          </cell>
          <cell r="F19">
            <v>1</v>
          </cell>
          <cell r="G19" t="str">
            <v>Москва</v>
          </cell>
          <cell r="H19" t="str">
            <v>МГФСО</v>
          </cell>
          <cell r="I19"/>
          <cell r="J19"/>
          <cell r="K19" t="str">
            <v>Афанасьев И.М.Яковлев Н.Ф.</v>
          </cell>
          <cell r="L19">
            <v>60</v>
          </cell>
        </row>
        <row r="20">
          <cell r="C20">
            <v>444</v>
          </cell>
          <cell r="D20" t="str">
            <v>Григорьева Наталия</v>
          </cell>
          <cell r="E20">
            <v>33580</v>
          </cell>
          <cell r="F20" t="str">
            <v>мс</v>
          </cell>
          <cell r="G20" t="str">
            <v>Московская-Чувашская</v>
          </cell>
          <cell r="H20" t="str">
            <v>ЦЛА МО</v>
          </cell>
          <cell r="I20"/>
          <cell r="J20" t="str">
            <v>в/к</v>
          </cell>
          <cell r="K20" t="str">
            <v>Епишин С.Д., Вершинина Н.И.,
Епишин Ф.С., Захаров Н.А.</v>
          </cell>
          <cell r="L20">
            <v>800</v>
          </cell>
        </row>
        <row r="21">
          <cell r="C21">
            <v>360</v>
          </cell>
          <cell r="D21" t="str">
            <v>Александрова Дина</v>
          </cell>
          <cell r="E21">
            <v>33826</v>
          </cell>
          <cell r="F21" t="str">
            <v>мс</v>
          </cell>
          <cell r="G21" t="str">
            <v>Московская-Чувашская</v>
          </cell>
          <cell r="H21" t="str">
            <v>ЦЛА МО</v>
          </cell>
          <cell r="I21"/>
          <cell r="J21" t="str">
            <v>в/к</v>
          </cell>
          <cell r="K21" t="str">
            <v>Епишин С.Д., Вершинина Н.И.,
Епишин Ф.С., Захаров Н.А.</v>
          </cell>
          <cell r="L21">
            <v>800</v>
          </cell>
        </row>
        <row r="22">
          <cell r="C22">
            <v>362</v>
          </cell>
          <cell r="D22" t="str">
            <v>Балакшина Анна</v>
          </cell>
          <cell r="E22">
            <v>31373</v>
          </cell>
          <cell r="F22" t="str">
            <v>мсмк</v>
          </cell>
          <cell r="G22" t="str">
            <v>Москва</v>
          </cell>
          <cell r="H22" t="str">
            <v>Юность Москвы</v>
          </cell>
          <cell r="I22"/>
          <cell r="J22"/>
          <cell r="K22" t="str">
            <v>Плескач_Стыркина С.П. Косенкова Ю.В.</v>
          </cell>
          <cell r="L22">
            <v>1500</v>
          </cell>
        </row>
        <row r="23">
          <cell r="C23">
            <v>332</v>
          </cell>
          <cell r="D23" t="str">
            <v>Белова Ксения</v>
          </cell>
          <cell r="E23">
            <v>34895</v>
          </cell>
          <cell r="F23">
            <v>1</v>
          </cell>
          <cell r="G23" t="str">
            <v>Москва</v>
          </cell>
          <cell r="H23" t="str">
            <v>Ю.М.-Знаменские</v>
          </cell>
          <cell r="I23"/>
          <cell r="J23"/>
          <cell r="K23" t="str">
            <v>Хайкин В.Е.,Карпова С.Ю.,Власов Д.Е.</v>
          </cell>
          <cell r="L23" t="str">
            <v>шест</v>
          </cell>
        </row>
        <row r="24">
          <cell r="C24">
            <v>322</v>
          </cell>
          <cell r="D24" t="str">
            <v>Бессольцева Анастасия</v>
          </cell>
          <cell r="E24">
            <v>33103</v>
          </cell>
          <cell r="F24" t="str">
            <v>мс</v>
          </cell>
          <cell r="G24" t="str">
            <v>Москва</v>
          </cell>
          <cell r="H24" t="str">
            <v>ЦСП по л/а - МГФСО</v>
          </cell>
          <cell r="I24"/>
          <cell r="J24"/>
          <cell r="K24" t="str">
            <v>Левин С.И., Ивановы М.В. В.А., Осипова Н.Е.</v>
          </cell>
          <cell r="L24" t="str">
            <v>ядро</v>
          </cell>
        </row>
        <row r="25">
          <cell r="C25">
            <v>422</v>
          </cell>
          <cell r="D25" t="str">
            <v>Бирюкова Светлана</v>
          </cell>
          <cell r="E25">
            <v>33329</v>
          </cell>
          <cell r="F25" t="str">
            <v>мсмк</v>
          </cell>
          <cell r="G25" t="str">
            <v>Москва-СПб</v>
          </cell>
          <cell r="H25" t="str">
            <v>ГБУ ЦСП ЛУЧ</v>
          </cell>
          <cell r="I25"/>
          <cell r="J25"/>
          <cell r="K25" t="str">
            <v>Соколов ВФ, Климов А</v>
          </cell>
          <cell r="L25" t="str">
            <v>длина</v>
          </cell>
        </row>
        <row r="26">
          <cell r="C26">
            <v>323</v>
          </cell>
          <cell r="D26" t="str">
            <v>Блинова Раиса</v>
          </cell>
          <cell r="E26">
            <v>34660</v>
          </cell>
          <cell r="F26" t="str">
            <v>кмс</v>
          </cell>
          <cell r="G26" t="str">
            <v>Москва</v>
          </cell>
          <cell r="H26" t="str">
            <v>МГФСО</v>
          </cell>
          <cell r="I26"/>
          <cell r="J26"/>
          <cell r="K26" t="str">
            <v>Пестрецова С.Н.-Запольский Д.В.</v>
          </cell>
          <cell r="L26" t="str">
            <v>ядро</v>
          </cell>
        </row>
        <row r="27">
          <cell r="C27">
            <v>488</v>
          </cell>
          <cell r="D27" t="str">
            <v>Терехова Юлия</v>
          </cell>
          <cell r="E27">
            <v>32924</v>
          </cell>
          <cell r="F27" t="str">
            <v>мсмк</v>
          </cell>
          <cell r="G27" t="str">
            <v>Москва-Тамбовская</v>
          </cell>
          <cell r="H27" t="str">
            <v>ГБУ ЦСП ЛУЧ</v>
          </cell>
          <cell r="I27"/>
          <cell r="J27"/>
          <cell r="K27" t="str">
            <v>Телятников ММ, Трефилов ВА, Судомоина ТГ</v>
          </cell>
          <cell r="L27">
            <v>200</v>
          </cell>
        </row>
        <row r="28">
          <cell r="C28">
            <v>438</v>
          </cell>
          <cell r="D28" t="str">
            <v>Бодакина Елена</v>
          </cell>
          <cell r="E28">
            <v>34582</v>
          </cell>
          <cell r="F28">
            <v>1</v>
          </cell>
          <cell r="G28" t="str">
            <v>Москва</v>
          </cell>
          <cell r="H28" t="str">
            <v>ДЮСШ равн.возм.</v>
          </cell>
          <cell r="I28"/>
          <cell r="J28"/>
          <cell r="K28" t="str">
            <v>Крошкин Б.Ю.</v>
          </cell>
          <cell r="L28">
            <v>400</v>
          </cell>
        </row>
        <row r="29">
          <cell r="C29">
            <v>400</v>
          </cell>
          <cell r="D29" t="str">
            <v>Кузина Екатерина</v>
          </cell>
          <cell r="E29">
            <v>33417</v>
          </cell>
          <cell r="F29" t="str">
            <v>мсмк</v>
          </cell>
          <cell r="G29" t="str">
            <v>Москва</v>
          </cell>
          <cell r="H29" t="str">
            <v>Юность Москвы</v>
          </cell>
          <cell r="I29"/>
          <cell r="J29"/>
          <cell r="K29" t="str">
            <v>Кузин В.В.</v>
          </cell>
          <cell r="L29">
            <v>200</v>
          </cell>
        </row>
        <row r="30">
          <cell r="C30">
            <v>439</v>
          </cell>
          <cell r="D30" t="str">
            <v>Бочарова Виктория</v>
          </cell>
          <cell r="E30">
            <v>34731</v>
          </cell>
          <cell r="F30" t="str">
            <v>кмс</v>
          </cell>
          <cell r="G30" t="str">
            <v>Москва</v>
          </cell>
          <cell r="H30" t="str">
            <v>МГФСО</v>
          </cell>
          <cell r="I30"/>
          <cell r="J30"/>
          <cell r="K30" t="str">
            <v>Голубенко Ю.И., Германов Г.Н., Яковлев Н.Ф.</v>
          </cell>
          <cell r="L30">
            <v>400</v>
          </cell>
        </row>
        <row r="31">
          <cell r="C31">
            <v>333</v>
          </cell>
          <cell r="D31" t="str">
            <v>Брянчина Екатерина</v>
          </cell>
          <cell r="E31">
            <v>36110</v>
          </cell>
          <cell r="F31" t="str">
            <v>кмс</v>
          </cell>
          <cell r="G31" t="str">
            <v>Москва</v>
          </cell>
          <cell r="H31" t="str">
            <v>СДЮСШОР 24</v>
          </cell>
          <cell r="I31"/>
          <cell r="J31"/>
          <cell r="K31" t="str">
            <v>Герасимов П.А.Мещеряков В.Ю. Пикулёв О.Ю.</v>
          </cell>
          <cell r="L31" t="str">
            <v>шест</v>
          </cell>
        </row>
        <row r="32">
          <cell r="C32">
            <v>440</v>
          </cell>
          <cell r="D32" t="str">
            <v>Буланова Александра</v>
          </cell>
          <cell r="E32">
            <v>32669</v>
          </cell>
          <cell r="F32" t="str">
            <v>мсмк</v>
          </cell>
          <cell r="G32" t="str">
            <v>Москва</v>
          </cell>
          <cell r="H32" t="str">
            <v>Юность Москвы</v>
          </cell>
          <cell r="I32"/>
          <cell r="J32"/>
          <cell r="K32" t="str">
            <v>Казарин В.С. Филатова Г.Н.</v>
          </cell>
          <cell r="L32">
            <v>400</v>
          </cell>
        </row>
        <row r="33">
          <cell r="C33">
            <v>441</v>
          </cell>
          <cell r="D33" t="str">
            <v>Буланова Валерия</v>
          </cell>
          <cell r="E33">
            <v>35253</v>
          </cell>
          <cell r="F33">
            <v>1</v>
          </cell>
          <cell r="G33" t="str">
            <v>Москва</v>
          </cell>
          <cell r="H33" t="str">
            <v>Москвич</v>
          </cell>
          <cell r="I33"/>
          <cell r="J33"/>
          <cell r="K33" t="str">
            <v>Гуров А.Е.</v>
          </cell>
          <cell r="L33">
            <v>400</v>
          </cell>
        </row>
        <row r="34">
          <cell r="C34">
            <v>506</v>
          </cell>
          <cell r="D34" t="str">
            <v>Марачева Ирина</v>
          </cell>
          <cell r="E34">
            <v>30949</v>
          </cell>
          <cell r="F34" t="str">
            <v>мсмк</v>
          </cell>
          <cell r="G34" t="str">
            <v>Калуга</v>
          </cell>
          <cell r="H34" t="str">
            <v>Юность</v>
          </cell>
          <cell r="I34"/>
          <cell r="J34" t="str">
            <v>в/к</v>
          </cell>
          <cell r="K34" t="str">
            <v>Зайцевы З.Х.и А.В.</v>
          </cell>
          <cell r="L34">
            <v>800</v>
          </cell>
        </row>
        <row r="35">
          <cell r="C35">
            <v>363</v>
          </cell>
          <cell r="D35" t="str">
            <v>Валькова Анна</v>
          </cell>
          <cell r="E35">
            <v>35080</v>
          </cell>
          <cell r="F35">
            <v>2</v>
          </cell>
          <cell r="G35" t="str">
            <v>Москва</v>
          </cell>
          <cell r="H35" t="str">
            <v>МГФСО</v>
          </cell>
          <cell r="I35"/>
          <cell r="J35"/>
          <cell r="K35" t="str">
            <v>Богатырева Т.М.</v>
          </cell>
          <cell r="L35">
            <v>1500</v>
          </cell>
        </row>
        <row r="36">
          <cell r="C36">
            <v>423</v>
          </cell>
          <cell r="D36" t="str">
            <v>Валюкевич Виктория</v>
          </cell>
          <cell r="E36">
            <v>30093</v>
          </cell>
          <cell r="F36" t="str">
            <v>мсмк</v>
          </cell>
          <cell r="G36" t="str">
            <v>Москва</v>
          </cell>
          <cell r="H36" t="str">
            <v>ЦСП по л/а</v>
          </cell>
          <cell r="I36"/>
          <cell r="J36"/>
          <cell r="K36" t="str">
            <v>Кузин В.В., Тер-Аванесов Е.М.</v>
          </cell>
          <cell r="L36" t="str">
            <v>длина</v>
          </cell>
        </row>
        <row r="37">
          <cell r="C37">
            <v>423</v>
          </cell>
          <cell r="D37" t="str">
            <v>Валюкевич Виктория</v>
          </cell>
          <cell r="E37">
            <v>30093</v>
          </cell>
          <cell r="F37" t="str">
            <v>мсмк</v>
          </cell>
          <cell r="G37" t="str">
            <v>Москва</v>
          </cell>
          <cell r="H37" t="str">
            <v>ЦСП по л/а</v>
          </cell>
          <cell r="I37"/>
          <cell r="J37"/>
          <cell r="K37" t="str">
            <v>Кузин В.В., Тер-Аванесов Е.М.</v>
          </cell>
          <cell r="L37" t="str">
            <v>тройной</v>
          </cell>
        </row>
        <row r="38">
          <cell r="C38">
            <v>497</v>
          </cell>
          <cell r="D38" t="str">
            <v>Челышкина Ольга</v>
          </cell>
          <cell r="E38">
            <v>34639</v>
          </cell>
          <cell r="F38" t="str">
            <v>кмс</v>
          </cell>
          <cell r="G38" t="str">
            <v>Москва</v>
          </cell>
          <cell r="H38" t="str">
            <v>Ю.М.-Знаменские</v>
          </cell>
          <cell r="I38"/>
          <cell r="J38"/>
          <cell r="K38" t="str">
            <v>Трефилов В.А.,Птушкина Н.И.</v>
          </cell>
          <cell r="L38">
            <v>200</v>
          </cell>
        </row>
        <row r="39">
          <cell r="C39">
            <v>387</v>
          </cell>
          <cell r="D39" t="str">
            <v>Виноградова Ольга</v>
          </cell>
          <cell r="E39" t="str">
            <v>26.06.97</v>
          </cell>
          <cell r="F39" t="str">
            <v>II</v>
          </cell>
          <cell r="G39" t="str">
            <v>Москва</v>
          </cell>
          <cell r="H39" t="str">
            <v>Самбо-70 отделение "Черемушки"</v>
          </cell>
          <cell r="I39"/>
          <cell r="J39"/>
          <cell r="K39" t="str">
            <v>Степаненко В.А., Краснова Е.И.</v>
          </cell>
          <cell r="L39">
            <v>60</v>
          </cell>
        </row>
        <row r="40">
          <cell r="C40">
            <v>355</v>
          </cell>
          <cell r="D40" t="str">
            <v>Уварова Анастасия</v>
          </cell>
          <cell r="E40">
            <v>33988</v>
          </cell>
          <cell r="F40">
            <v>1</v>
          </cell>
          <cell r="G40" t="str">
            <v>Москва</v>
          </cell>
          <cell r="H40" t="str">
            <v>Самбо-70 отделение "Черемушки"</v>
          </cell>
          <cell r="I40"/>
          <cell r="J40"/>
          <cell r="K40" t="str">
            <v>Гореловы Н.Б., В.Н.</v>
          </cell>
          <cell r="L40">
            <v>3000</v>
          </cell>
        </row>
        <row r="41">
          <cell r="C41">
            <v>487</v>
          </cell>
          <cell r="D41" t="str">
            <v>Темендерова Алина</v>
          </cell>
          <cell r="E41">
            <v>35157</v>
          </cell>
          <cell r="F41">
            <v>1</v>
          </cell>
          <cell r="G41" t="str">
            <v>Москва</v>
          </cell>
          <cell r="H41" t="str">
            <v>МГФСО</v>
          </cell>
          <cell r="I41"/>
          <cell r="J41"/>
          <cell r="K41" t="str">
            <v>Афанасьев И.М.</v>
          </cell>
          <cell r="L41">
            <v>200</v>
          </cell>
        </row>
        <row r="42">
          <cell r="C42">
            <v>388</v>
          </cell>
          <cell r="D42" t="str">
            <v>Ворожцова Валентина</v>
          </cell>
          <cell r="E42">
            <v>34341</v>
          </cell>
          <cell r="F42">
            <v>1</v>
          </cell>
          <cell r="G42" t="str">
            <v>Москва</v>
          </cell>
          <cell r="H42" t="str">
            <v>СДЮШОР ЦСКА</v>
          </cell>
          <cell r="I42" t="str">
            <v xml:space="preserve"> </v>
          </cell>
          <cell r="J42"/>
          <cell r="K42" t="str">
            <v>Оськин С.Ю.</v>
          </cell>
          <cell r="L42">
            <v>60</v>
          </cell>
        </row>
        <row r="43">
          <cell r="C43">
            <v>302</v>
          </cell>
          <cell r="D43" t="str">
            <v>Гацалова Алина</v>
          </cell>
          <cell r="E43">
            <v>34790</v>
          </cell>
          <cell r="F43" t="str">
            <v>мс</v>
          </cell>
          <cell r="G43" t="str">
            <v>Москва</v>
          </cell>
          <cell r="H43" t="str">
            <v>СДЮШОР ЦСКА</v>
          </cell>
          <cell r="I43" t="str">
            <v xml:space="preserve"> </v>
          </cell>
          <cell r="J43"/>
          <cell r="K43" t="str">
            <v>Михеева В.В.,Коростылев А.В.</v>
          </cell>
          <cell r="L43">
            <v>200</v>
          </cell>
        </row>
        <row r="44">
          <cell r="C44">
            <v>389</v>
          </cell>
          <cell r="D44" t="str">
            <v>Вороненкова Екатерина</v>
          </cell>
          <cell r="E44">
            <v>32394</v>
          </cell>
          <cell r="F44" t="str">
            <v>мсмк</v>
          </cell>
          <cell r="G44" t="str">
            <v>Москва-Калужская</v>
          </cell>
          <cell r="H44" t="str">
            <v>ГБУ ЦСП ЛУЧ ЦСКА</v>
          </cell>
          <cell r="I44"/>
          <cell r="J44"/>
          <cell r="K44" t="str">
            <v>ЗТР Михеева ВВ</v>
          </cell>
          <cell r="L44">
            <v>60</v>
          </cell>
        </row>
        <row r="45">
          <cell r="C45">
            <v>449</v>
          </cell>
          <cell r="D45" t="str">
            <v>Кашапова Аида</v>
          </cell>
          <cell r="E45">
            <v>32817</v>
          </cell>
          <cell r="F45" t="str">
            <v>кмс</v>
          </cell>
          <cell r="G45" t="str">
            <v>Москва</v>
          </cell>
          <cell r="H45" t="str">
            <v>ЦФКиСВАО</v>
          </cell>
          <cell r="I45"/>
          <cell r="J45"/>
          <cell r="K45" t="str">
            <v xml:space="preserve">Иванько А.М  Монастырский М.И                </v>
          </cell>
          <cell r="L45">
            <v>800</v>
          </cell>
        </row>
        <row r="46">
          <cell r="C46">
            <v>364</v>
          </cell>
          <cell r="D46" t="str">
            <v>Восмерикова Анастасия</v>
          </cell>
          <cell r="E46">
            <v>32339</v>
          </cell>
          <cell r="F46" t="str">
            <v>мсмк</v>
          </cell>
          <cell r="G46" t="str">
            <v>Москва</v>
          </cell>
          <cell r="H46" t="str">
            <v>ЦСП по л/а</v>
          </cell>
          <cell r="I46"/>
          <cell r="J46"/>
          <cell r="K46" t="str">
            <v>Плескач-Стыркина С.П., Жилкин А.А.</v>
          </cell>
          <cell r="L46">
            <v>1500</v>
          </cell>
        </row>
        <row r="47">
          <cell r="C47">
            <v>492</v>
          </cell>
          <cell r="D47" t="str">
            <v>Федорива-Шпаер Александра</v>
          </cell>
          <cell r="E47">
            <v>32399</v>
          </cell>
          <cell r="F47" t="str">
            <v>змс</v>
          </cell>
          <cell r="G47" t="str">
            <v>Москва</v>
          </cell>
          <cell r="H47" t="str">
            <v>ГБУ ЦСП ЛУЧ</v>
          </cell>
          <cell r="I47"/>
          <cell r="J47"/>
          <cell r="K47" t="str">
            <v>Федорива Л.В. Федорив А.Р.</v>
          </cell>
          <cell r="L47">
            <v>200</v>
          </cell>
        </row>
        <row r="48">
          <cell r="C48">
            <v>486</v>
          </cell>
          <cell r="D48" t="str">
            <v>Тарасова Александра</v>
          </cell>
          <cell r="E48">
            <v>34880</v>
          </cell>
          <cell r="F48" t="str">
            <v>кмс</v>
          </cell>
          <cell r="G48" t="str">
            <v>Москва</v>
          </cell>
          <cell r="H48" t="str">
            <v>ГБУ ЦСП ЛУЧ</v>
          </cell>
          <cell r="I48"/>
          <cell r="J48"/>
          <cell r="K48" t="str">
            <v>Федорива Л.В., Родионова ТВ</v>
          </cell>
          <cell r="L48">
            <v>200</v>
          </cell>
        </row>
        <row r="49">
          <cell r="C49">
            <v>390</v>
          </cell>
          <cell r="D49" t="str">
            <v xml:space="preserve">Гаджиева Анастасия </v>
          </cell>
          <cell r="E49">
            <v>35226</v>
          </cell>
          <cell r="F49" t="str">
            <v>кмс</v>
          </cell>
          <cell r="G49" t="str">
            <v>Москва</v>
          </cell>
          <cell r="H49" t="str">
            <v>Ю.М.-Знаменские,УОР-2</v>
          </cell>
          <cell r="I49"/>
          <cell r="J49"/>
          <cell r="K49" t="str">
            <v>Васяткины В.П., А.В.,Капелюшне С.Т.</v>
          </cell>
          <cell r="L49">
            <v>60</v>
          </cell>
        </row>
        <row r="50">
          <cell r="C50">
            <v>324</v>
          </cell>
          <cell r="D50" t="str">
            <v>Галахова Валерия</v>
          </cell>
          <cell r="E50">
            <v>35285</v>
          </cell>
          <cell r="F50" t="str">
            <v>кмс</v>
          </cell>
          <cell r="G50" t="str">
            <v>Москва</v>
          </cell>
          <cell r="H50" t="str">
            <v>ЦСП по л/а</v>
          </cell>
          <cell r="I50"/>
          <cell r="J50"/>
          <cell r="K50" t="str">
            <v>Ивановы М.В., В.А., Логутов А.Н.</v>
          </cell>
          <cell r="L50" t="str">
            <v>ядро</v>
          </cell>
        </row>
        <row r="51">
          <cell r="C51">
            <v>493</v>
          </cell>
          <cell r="D51" t="str">
            <v>Федяева Анастасия</v>
          </cell>
          <cell r="E51">
            <v>32496</v>
          </cell>
          <cell r="F51" t="str">
            <v>мс</v>
          </cell>
          <cell r="G51" t="str">
            <v>Москва</v>
          </cell>
          <cell r="H51" t="str">
            <v>РОО КСК ЛУЧ</v>
          </cell>
          <cell r="I51"/>
          <cell r="J51"/>
          <cell r="K51" t="str">
            <v>Трефилов В.А.</v>
          </cell>
          <cell r="L51">
            <v>200</v>
          </cell>
        </row>
        <row r="52">
          <cell r="C52">
            <v>442</v>
          </cell>
          <cell r="D52" t="str">
            <v>Галицкая Алина</v>
          </cell>
          <cell r="E52">
            <v>34025</v>
          </cell>
          <cell r="F52" t="str">
            <v>мс</v>
          </cell>
          <cell r="G52" t="str">
            <v>Москва</v>
          </cell>
          <cell r="H52" t="str">
            <v>Ю.М.-Знаменские</v>
          </cell>
          <cell r="I52"/>
          <cell r="J52"/>
          <cell r="K52" t="str">
            <v>Трефилов  В.А., Пеньшина А.И.</v>
          </cell>
          <cell r="L52">
            <v>400</v>
          </cell>
        </row>
        <row r="53">
          <cell r="C53">
            <v>383</v>
          </cell>
          <cell r="D53" t="str">
            <v>Лапина Анна</v>
          </cell>
          <cell r="E53">
            <v>33862</v>
          </cell>
          <cell r="F53" t="str">
            <v>кмс</v>
          </cell>
          <cell r="G53" t="str">
            <v>Москва</v>
          </cell>
          <cell r="H53" t="str">
            <v>ЦСП по л/а</v>
          </cell>
          <cell r="I53"/>
          <cell r="J53"/>
          <cell r="K53" t="str">
            <v>Мальчугина Г.В.., Бреднева Н.В.</v>
          </cell>
          <cell r="L53">
            <v>200</v>
          </cell>
        </row>
        <row r="54">
          <cell r="C54">
            <v>302</v>
          </cell>
          <cell r="D54" t="str">
            <v>Гацалова Алина</v>
          </cell>
          <cell r="E54">
            <v>34790</v>
          </cell>
          <cell r="F54" t="str">
            <v>мс</v>
          </cell>
          <cell r="G54" t="str">
            <v>Москва</v>
          </cell>
          <cell r="H54" t="str">
            <v>СДЮШОР ЦСКА</v>
          </cell>
          <cell r="I54" t="str">
            <v xml:space="preserve"> </v>
          </cell>
          <cell r="J54"/>
          <cell r="K54" t="str">
            <v>Михеева В.В.,Коростылев А.В.</v>
          </cell>
          <cell r="L54" t="str">
            <v>60с/б</v>
          </cell>
        </row>
        <row r="55">
          <cell r="C55">
            <v>432</v>
          </cell>
          <cell r="D55" t="str">
            <v>Окунева Дарья</v>
          </cell>
          <cell r="E55">
            <v>34949</v>
          </cell>
          <cell r="F55">
            <v>1</v>
          </cell>
          <cell r="G55" t="str">
            <v>Москва</v>
          </cell>
          <cell r="H55" t="str">
            <v>СДЮСШОР 24</v>
          </cell>
          <cell r="I55"/>
          <cell r="J55"/>
          <cell r="K55" t="str">
            <v>Трехова Н.В. Черяева А.А.</v>
          </cell>
          <cell r="L55">
            <v>200</v>
          </cell>
        </row>
        <row r="56">
          <cell r="C56">
            <v>303</v>
          </cell>
          <cell r="D56" t="str">
            <v>Гацалова Элина</v>
          </cell>
          <cell r="E56">
            <v>34790</v>
          </cell>
          <cell r="F56" t="str">
            <v>мс</v>
          </cell>
          <cell r="G56" t="str">
            <v>Москва</v>
          </cell>
          <cell r="H56" t="str">
            <v>СДЮШОР ЦСКА</v>
          </cell>
          <cell r="I56" t="str">
            <v xml:space="preserve"> </v>
          </cell>
          <cell r="J56"/>
          <cell r="K56" t="str">
            <v>Михеева В.В.,Коростылев А.В.</v>
          </cell>
          <cell r="L56" t="str">
            <v>60с/б</v>
          </cell>
        </row>
        <row r="57">
          <cell r="C57">
            <v>334</v>
          </cell>
          <cell r="D57" t="str">
            <v>Голубчикова Юлия</v>
          </cell>
          <cell r="E57">
            <v>30402</v>
          </cell>
          <cell r="F57" t="str">
            <v>змс</v>
          </cell>
          <cell r="G57" t="str">
            <v>Москва</v>
          </cell>
          <cell r="H57" t="str">
            <v>МГФСО</v>
          </cell>
          <cell r="I57"/>
          <cell r="J57"/>
          <cell r="K57" t="str">
            <v>Диаздинов О.В.</v>
          </cell>
          <cell r="L57" t="str">
            <v>шест</v>
          </cell>
        </row>
        <row r="58">
          <cell r="C58">
            <v>457</v>
          </cell>
          <cell r="D58" t="str">
            <v>Курхина    Анастасия</v>
          </cell>
          <cell r="E58">
            <v>34354</v>
          </cell>
          <cell r="F58">
            <v>1</v>
          </cell>
          <cell r="G58" t="str">
            <v>Москва</v>
          </cell>
          <cell r="H58" t="str">
            <v>ЦФКиСВАО</v>
          </cell>
          <cell r="I58"/>
          <cell r="J58"/>
          <cell r="K58" t="str">
            <v>Иванько  А.М Монастырский М.И</v>
          </cell>
          <cell r="L58">
            <v>800</v>
          </cell>
        </row>
        <row r="59">
          <cell r="C59">
            <v>445</v>
          </cell>
          <cell r="D59" t="str">
            <v xml:space="preserve">Гурова Евгения </v>
          </cell>
          <cell r="E59">
            <v>31779</v>
          </cell>
          <cell r="F59" t="str">
            <v>кмс</v>
          </cell>
          <cell r="G59" t="str">
            <v>Москва</v>
          </cell>
          <cell r="H59" t="str">
            <v>ДЮСШ равн.возм.</v>
          </cell>
          <cell r="I59"/>
          <cell r="J59"/>
          <cell r="K59" t="str">
            <v>Крошкин Б.Ю</v>
          </cell>
          <cell r="L59">
            <v>800</v>
          </cell>
        </row>
        <row r="60">
          <cell r="C60">
            <v>443</v>
          </cell>
          <cell r="D60" t="str">
            <v>Гревцева Юлия</v>
          </cell>
          <cell r="E60">
            <v>34250</v>
          </cell>
          <cell r="F60">
            <v>1</v>
          </cell>
          <cell r="G60" t="str">
            <v>Москва</v>
          </cell>
          <cell r="H60" t="str">
            <v>СДЮШОР ЦСКА</v>
          </cell>
          <cell r="I60" t="str">
            <v xml:space="preserve"> </v>
          </cell>
          <cell r="J60"/>
          <cell r="K60" t="str">
            <v>Лиман В.П.,Логинова Н.С.</v>
          </cell>
          <cell r="L60">
            <v>400</v>
          </cell>
        </row>
        <row r="61">
          <cell r="C61">
            <v>371</v>
          </cell>
          <cell r="D61" t="str">
            <v>Мусаева Джума</v>
          </cell>
          <cell r="E61">
            <v>35924</v>
          </cell>
          <cell r="F61">
            <v>1</v>
          </cell>
          <cell r="G61" t="str">
            <v>Москва</v>
          </cell>
          <cell r="H61" t="str">
            <v>МГФСО</v>
          </cell>
          <cell r="I61"/>
          <cell r="J61"/>
          <cell r="K61" t="str">
            <v>Богатырева Т.М.</v>
          </cell>
          <cell r="L61">
            <v>800</v>
          </cell>
        </row>
        <row r="62">
          <cell r="C62">
            <v>444</v>
          </cell>
          <cell r="D62" t="str">
            <v>Григорьева Наталия</v>
          </cell>
          <cell r="E62">
            <v>33580</v>
          </cell>
          <cell r="F62" t="str">
            <v>мс</v>
          </cell>
          <cell r="G62" t="str">
            <v>Московская-Чувашская</v>
          </cell>
          <cell r="H62" t="str">
            <v>ЦЛА МО</v>
          </cell>
          <cell r="I62"/>
          <cell r="J62" t="str">
            <v>в/к</v>
          </cell>
          <cell r="K62" t="str">
            <v>Епишин С.Д., Вершинина Н.И.,
Епишин Ф.С., Захаров Н.А.</v>
          </cell>
          <cell r="L62">
            <v>400</v>
          </cell>
        </row>
        <row r="63">
          <cell r="C63">
            <v>413</v>
          </cell>
          <cell r="D63" t="str">
            <v>Фёдорова Наталья</v>
          </cell>
          <cell r="E63">
            <v>35387</v>
          </cell>
          <cell r="F63">
            <v>1</v>
          </cell>
          <cell r="G63" t="str">
            <v>Москва</v>
          </cell>
          <cell r="H63" t="str">
            <v>СДЮСШОР 24</v>
          </cell>
          <cell r="I63"/>
          <cell r="J63"/>
          <cell r="K63" t="str">
            <v>Ревун Д.Д.</v>
          </cell>
          <cell r="L63">
            <v>200</v>
          </cell>
        </row>
        <row r="64">
          <cell r="C64">
            <v>391</v>
          </cell>
          <cell r="D64" t="str">
            <v>Гришина Анна</v>
          </cell>
          <cell r="E64">
            <v>34052</v>
          </cell>
          <cell r="F64" t="str">
            <v>кмс</v>
          </cell>
          <cell r="G64" t="str">
            <v>Москва</v>
          </cell>
          <cell r="H64" t="str">
            <v>МГУ</v>
          </cell>
          <cell r="I64"/>
          <cell r="J64"/>
          <cell r="K64" t="str">
            <v>Паращук В.Н.</v>
          </cell>
          <cell r="L64">
            <v>60</v>
          </cell>
        </row>
        <row r="65">
          <cell r="C65">
            <v>451</v>
          </cell>
          <cell r="D65" t="str">
            <v>Ковалева Дарья</v>
          </cell>
          <cell r="E65">
            <v>35740</v>
          </cell>
          <cell r="F65">
            <v>1</v>
          </cell>
          <cell r="G65" t="str">
            <v>Москва</v>
          </cell>
          <cell r="H65" t="str">
            <v>МГФСО</v>
          </cell>
          <cell r="I65"/>
          <cell r="J65"/>
          <cell r="K65" t="str">
            <v>Богатырева Т.М.</v>
          </cell>
          <cell r="L65">
            <v>800</v>
          </cell>
        </row>
        <row r="66">
          <cell r="C66">
            <v>365</v>
          </cell>
          <cell r="D66" t="str">
            <v>Гуляева Александра</v>
          </cell>
          <cell r="E66">
            <v>34454</v>
          </cell>
          <cell r="F66" t="str">
            <v>мс</v>
          </cell>
          <cell r="G66" t="str">
            <v>Москва</v>
          </cell>
          <cell r="H66" t="str">
            <v>ЦСП по л/а</v>
          </cell>
          <cell r="I66"/>
          <cell r="J66"/>
          <cell r="K66" t="str">
            <v>Божко В.А., Гильмутдинов Ю.В., Попова Н.Л.</v>
          </cell>
          <cell r="L66">
            <v>1500</v>
          </cell>
        </row>
        <row r="67">
          <cell r="C67">
            <v>443</v>
          </cell>
          <cell r="D67" t="str">
            <v>Гревцева Юлия</v>
          </cell>
          <cell r="E67">
            <v>34250</v>
          </cell>
          <cell r="F67">
            <v>1</v>
          </cell>
          <cell r="G67" t="str">
            <v>Москва</v>
          </cell>
          <cell r="H67" t="str">
            <v>СДЮШОР ЦСКА</v>
          </cell>
          <cell r="I67" t="str">
            <v xml:space="preserve"> </v>
          </cell>
          <cell r="J67"/>
          <cell r="K67" t="str">
            <v>Лиман В.П.,Логинова Н.С.</v>
          </cell>
          <cell r="L67">
            <v>800</v>
          </cell>
        </row>
        <row r="68">
          <cell r="C68">
            <v>445</v>
          </cell>
          <cell r="D68" t="str">
            <v xml:space="preserve">Гурова Евгения </v>
          </cell>
          <cell r="E68">
            <v>31779</v>
          </cell>
          <cell r="F68" t="str">
            <v>кмс</v>
          </cell>
          <cell r="G68" t="str">
            <v>Москва</v>
          </cell>
          <cell r="H68" t="str">
            <v>ДЮСШ равн.возм.</v>
          </cell>
          <cell r="I68"/>
          <cell r="J68"/>
          <cell r="K68" t="str">
            <v>Крошкин Б.Ю</v>
          </cell>
          <cell r="L68">
            <v>400</v>
          </cell>
        </row>
        <row r="69">
          <cell r="C69">
            <v>392</v>
          </cell>
          <cell r="D69" t="str">
            <v>Давыдова Валерия</v>
          </cell>
          <cell r="E69">
            <v>33997</v>
          </cell>
          <cell r="F69" t="str">
            <v>кмс</v>
          </cell>
          <cell r="G69" t="str">
            <v>Москва</v>
          </cell>
          <cell r="H69" t="str">
            <v>СДЮШОР ЦСКА</v>
          </cell>
          <cell r="I69" t="str">
            <v xml:space="preserve"> </v>
          </cell>
          <cell r="J69"/>
          <cell r="K69" t="str">
            <v>Полоницкий А.Е.,Вдовин М.В.</v>
          </cell>
          <cell r="L69">
            <v>60</v>
          </cell>
        </row>
        <row r="70">
          <cell r="C70">
            <v>303</v>
          </cell>
          <cell r="D70" t="str">
            <v>Гацалова Элина</v>
          </cell>
          <cell r="E70">
            <v>34790</v>
          </cell>
          <cell r="F70" t="str">
            <v>мс</v>
          </cell>
          <cell r="G70" t="str">
            <v>Москва</v>
          </cell>
          <cell r="H70" t="str">
            <v>СДЮШОР ЦСКА</v>
          </cell>
          <cell r="I70" t="str">
            <v xml:space="preserve"> </v>
          </cell>
          <cell r="J70"/>
          <cell r="K70" t="str">
            <v>Михеева В.В.,Коростылев А.В.</v>
          </cell>
          <cell r="L70">
            <v>200</v>
          </cell>
        </row>
        <row r="71">
          <cell r="C71">
            <v>446</v>
          </cell>
          <cell r="D71" t="str">
            <v>Давыдова Ирина</v>
          </cell>
          <cell r="E71">
            <v>32290</v>
          </cell>
          <cell r="F71" t="str">
            <v>мсмк</v>
          </cell>
          <cell r="G71" t="str">
            <v>Москва</v>
          </cell>
          <cell r="H71" t="str">
            <v>МГФСО</v>
          </cell>
          <cell r="I71"/>
          <cell r="J71"/>
          <cell r="K71" t="str">
            <v>Чемерисов Н.Ф.Сычев А.С.</v>
          </cell>
          <cell r="L71">
            <v>400</v>
          </cell>
        </row>
        <row r="72">
          <cell r="C72">
            <v>412</v>
          </cell>
          <cell r="D72" t="str">
            <v>Терехина Ольга</v>
          </cell>
          <cell r="E72">
            <v>33292</v>
          </cell>
          <cell r="F72" t="str">
            <v>мс</v>
          </cell>
          <cell r="G72" t="str">
            <v>Москва</v>
          </cell>
          <cell r="H72" t="str">
            <v>МГФСО</v>
          </cell>
          <cell r="I72"/>
          <cell r="J72"/>
          <cell r="K72" t="str">
            <v>Чемерисов Н.Ф.Гордеев Ю.</v>
          </cell>
          <cell r="L72">
            <v>200</v>
          </cell>
        </row>
        <row r="73">
          <cell r="C73">
            <v>393</v>
          </cell>
          <cell r="D73" t="str">
            <v>Демкина Яна</v>
          </cell>
          <cell r="E73">
            <v>35088</v>
          </cell>
          <cell r="F73" t="str">
            <v>кмс</v>
          </cell>
          <cell r="G73" t="str">
            <v>Москва</v>
          </cell>
          <cell r="H73" t="str">
            <v>СДЮШОР ЦСКА</v>
          </cell>
          <cell r="I73" t="str">
            <v xml:space="preserve"> </v>
          </cell>
          <cell r="J73"/>
          <cell r="K73" t="str">
            <v>Михеева В.В.,Смирнова Т.В.</v>
          </cell>
          <cell r="L73">
            <v>60</v>
          </cell>
        </row>
        <row r="74">
          <cell r="C74">
            <v>394</v>
          </cell>
          <cell r="D74" t="str">
            <v>Дмитриева Мила</v>
          </cell>
          <cell r="E74">
            <v>35002</v>
          </cell>
          <cell r="F74">
            <v>1</v>
          </cell>
          <cell r="G74" t="str">
            <v>Москва</v>
          </cell>
          <cell r="H74" t="str">
            <v>СДЮСШОР 24</v>
          </cell>
          <cell r="I74"/>
          <cell r="J74"/>
          <cell r="K74" t="str">
            <v>Терехова Н.В. Варфоломеева Н.А.</v>
          </cell>
          <cell r="L74">
            <v>60</v>
          </cell>
        </row>
        <row r="75">
          <cell r="C75">
            <v>447</v>
          </cell>
          <cell r="D75" t="str">
            <v>Дубынина Карина</v>
          </cell>
          <cell r="E75">
            <v>33727</v>
          </cell>
          <cell r="F75" t="str">
            <v>кмс</v>
          </cell>
          <cell r="G75" t="str">
            <v>Московская</v>
          </cell>
          <cell r="H75"/>
          <cell r="I75"/>
          <cell r="J75" t="str">
            <v>в/к</v>
          </cell>
          <cell r="K75" t="str">
            <v>Белоусов А.О.</v>
          </cell>
          <cell r="L75">
            <v>400</v>
          </cell>
        </row>
        <row r="76">
          <cell r="C76">
            <v>366</v>
          </cell>
          <cell r="D76" t="str">
            <v xml:space="preserve">Еремина Анастасия </v>
          </cell>
          <cell r="E76">
            <v>34894</v>
          </cell>
          <cell r="F76" t="str">
            <v>кмс</v>
          </cell>
          <cell r="G76" t="str">
            <v>Москва</v>
          </cell>
          <cell r="H76" t="str">
            <v>ЦСП по л/а</v>
          </cell>
          <cell r="I76"/>
          <cell r="J76"/>
          <cell r="K76" t="str">
            <v>Плескач-Стыркина С.П., Долгов И.Е.</v>
          </cell>
          <cell r="L76">
            <v>1500</v>
          </cell>
        </row>
        <row r="77">
          <cell r="C77">
            <v>502</v>
          </cell>
          <cell r="D77" t="str">
            <v>Клещина Надежда</v>
          </cell>
          <cell r="E77">
            <v>33668</v>
          </cell>
          <cell r="F77">
            <v>1</v>
          </cell>
          <cell r="G77" t="str">
            <v>Москва</v>
          </cell>
          <cell r="H77" t="str">
            <v>МГУ</v>
          </cell>
          <cell r="I77"/>
          <cell r="J77"/>
          <cell r="K77" t="str">
            <v>Милюкова Н.В.</v>
          </cell>
          <cell r="L77">
            <v>800</v>
          </cell>
        </row>
        <row r="78">
          <cell r="C78">
            <v>424</v>
          </cell>
          <cell r="D78" t="str">
            <v>Ерёмкина Наталья</v>
          </cell>
          <cell r="E78">
            <v>33666</v>
          </cell>
          <cell r="F78" t="str">
            <v>кмс</v>
          </cell>
          <cell r="G78" t="str">
            <v>Москва</v>
          </cell>
          <cell r="H78" t="str">
            <v>Ю.М.-Знаменские</v>
          </cell>
          <cell r="I78"/>
          <cell r="J78"/>
          <cell r="K78" t="str">
            <v>Иванов В.М., Лиман В.П.</v>
          </cell>
          <cell r="L78" t="str">
            <v>длина</v>
          </cell>
        </row>
        <row r="79">
          <cell r="C79">
            <v>389</v>
          </cell>
          <cell r="D79" t="str">
            <v>Вороненкова Екатерина</v>
          </cell>
          <cell r="E79">
            <v>32394</v>
          </cell>
          <cell r="F79" t="str">
            <v>мсмк</v>
          </cell>
          <cell r="G79" t="str">
            <v>Москва-Калужская</v>
          </cell>
          <cell r="H79" t="str">
            <v>ГБУ ЦСП ЛУЧ ЦСКА</v>
          </cell>
          <cell r="I79"/>
          <cell r="J79"/>
          <cell r="K79" t="str">
            <v>ЗТР Михеева ВВ</v>
          </cell>
          <cell r="L79">
            <v>200</v>
          </cell>
        </row>
        <row r="80">
          <cell r="C80">
            <v>304</v>
          </cell>
          <cell r="D80" t="str">
            <v>Журавлева Полина</v>
          </cell>
          <cell r="E80">
            <v>35549</v>
          </cell>
          <cell r="F80" t="str">
            <v>кмс</v>
          </cell>
          <cell r="G80" t="str">
            <v>Москва</v>
          </cell>
          <cell r="H80" t="str">
            <v>Юность Москвы</v>
          </cell>
          <cell r="I80"/>
          <cell r="J80"/>
          <cell r="K80" t="str">
            <v>Бурлаков О.П. Кравцова К.О.</v>
          </cell>
          <cell r="L80" t="str">
            <v>60с/б</v>
          </cell>
        </row>
        <row r="81">
          <cell r="C81">
            <v>335</v>
          </cell>
          <cell r="D81" t="str">
            <v>Захаруткина Мария</v>
          </cell>
          <cell r="E81">
            <v>35291</v>
          </cell>
          <cell r="F81" t="str">
            <v>мс</v>
          </cell>
          <cell r="G81" t="str">
            <v>Москва</v>
          </cell>
          <cell r="H81" t="str">
            <v>МГФСО</v>
          </cell>
          <cell r="I81"/>
          <cell r="J81"/>
          <cell r="K81" t="str">
            <v>Кучеряну М.И.Лавриненко Н.Ф.Кирьянов Н.Н.</v>
          </cell>
          <cell r="L81" t="str">
            <v>шест</v>
          </cell>
        </row>
        <row r="82">
          <cell r="C82">
            <v>336</v>
          </cell>
          <cell r="D82" t="str">
            <v>Захарченко Татьяна</v>
          </cell>
          <cell r="E82">
            <v>35540</v>
          </cell>
          <cell r="F82" t="str">
            <v>кмс</v>
          </cell>
          <cell r="G82" t="str">
            <v>Москва</v>
          </cell>
          <cell r="H82" t="str">
            <v>ЦСП по л/а - ЦСКА</v>
          </cell>
          <cell r="I82" t="str">
            <v xml:space="preserve"> </v>
          </cell>
          <cell r="J82"/>
          <cell r="K82" t="str">
            <v>Бондаренко Е.Г.</v>
          </cell>
          <cell r="L82" t="str">
            <v>шест</v>
          </cell>
        </row>
        <row r="83">
          <cell r="C83">
            <v>388</v>
          </cell>
          <cell r="D83" t="str">
            <v>Ворожцова Валентина</v>
          </cell>
          <cell r="E83">
            <v>34341</v>
          </cell>
          <cell r="F83">
            <v>1</v>
          </cell>
          <cell r="G83" t="str">
            <v>Москва</v>
          </cell>
          <cell r="H83" t="str">
            <v>СДЮШОР ЦСКА</v>
          </cell>
          <cell r="I83" t="str">
            <v xml:space="preserve"> </v>
          </cell>
          <cell r="J83"/>
          <cell r="K83" t="str">
            <v>Оськин С.Ю.</v>
          </cell>
          <cell r="L83">
            <v>200</v>
          </cell>
        </row>
        <row r="84">
          <cell r="C84">
            <v>381</v>
          </cell>
          <cell r="D84" t="str">
            <v>Цабрия Анастасия</v>
          </cell>
          <cell r="E84">
            <v>35280</v>
          </cell>
          <cell r="F84">
            <v>1</v>
          </cell>
          <cell r="G84" t="str">
            <v>Москва</v>
          </cell>
          <cell r="H84" t="str">
            <v>СДЮСШОР-44</v>
          </cell>
          <cell r="I84"/>
          <cell r="J84"/>
          <cell r="K84" t="str">
            <v>Ревун Е.Н.,Ревун В.Д.</v>
          </cell>
          <cell r="L84">
            <v>800</v>
          </cell>
        </row>
        <row r="85">
          <cell r="C85">
            <v>435</v>
          </cell>
          <cell r="D85" t="str">
            <v>Базарская Елена</v>
          </cell>
          <cell r="E85">
            <v>35219</v>
          </cell>
          <cell r="F85">
            <v>1</v>
          </cell>
          <cell r="G85" t="str">
            <v>Москва</v>
          </cell>
          <cell r="H85" t="str">
            <v>Ю.М.-Знаменские</v>
          </cell>
          <cell r="I85"/>
          <cell r="J85"/>
          <cell r="K85" t="str">
            <v>Мосины  И.В., И.Н.</v>
          </cell>
          <cell r="L85">
            <v>800</v>
          </cell>
        </row>
        <row r="86">
          <cell r="C86">
            <v>448</v>
          </cell>
          <cell r="D86" t="str">
            <v>Зубарева Юлия</v>
          </cell>
          <cell r="E86">
            <v>33585</v>
          </cell>
          <cell r="F86" t="str">
            <v>кмс</v>
          </cell>
          <cell r="G86" t="str">
            <v>Москва</v>
          </cell>
          <cell r="H86" t="str">
            <v>МГФСО</v>
          </cell>
          <cell r="I86"/>
          <cell r="J86"/>
          <cell r="K86" t="str">
            <v>Богатырева Т.М.</v>
          </cell>
          <cell r="L86">
            <v>400</v>
          </cell>
        </row>
        <row r="87">
          <cell r="C87">
            <v>434</v>
          </cell>
          <cell r="D87" t="str">
            <v>Стельмашенко Евгения</v>
          </cell>
          <cell r="E87">
            <v>33800</v>
          </cell>
          <cell r="F87">
            <v>1</v>
          </cell>
          <cell r="G87" t="str">
            <v>Москва</v>
          </cell>
          <cell r="H87" t="str">
            <v>Ю.М.-Знаменские</v>
          </cell>
          <cell r="I87"/>
          <cell r="J87"/>
          <cell r="K87" t="str">
            <v>Мосины  И.В., И.Н., Орлов В.И.</v>
          </cell>
          <cell r="L87">
            <v>200</v>
          </cell>
        </row>
        <row r="88">
          <cell r="C88">
            <v>395</v>
          </cell>
          <cell r="D88" t="str">
            <v>Игошкина Дарья</v>
          </cell>
          <cell r="E88">
            <v>35140</v>
          </cell>
          <cell r="F88" t="str">
            <v>кмс</v>
          </cell>
          <cell r="G88" t="str">
            <v>Пензенская</v>
          </cell>
          <cell r="H88" t="str">
            <v>Сборная РФ</v>
          </cell>
          <cell r="I88"/>
          <cell r="J88" t="str">
            <v>в/к</v>
          </cell>
          <cell r="K88" t="str">
            <v>Маслаков В.М.</v>
          </cell>
          <cell r="L88">
            <v>60</v>
          </cell>
        </row>
        <row r="89">
          <cell r="C89">
            <v>396</v>
          </cell>
          <cell r="D89" t="str">
            <v>Идрисова Эльвира</v>
          </cell>
          <cell r="E89">
            <v>34988</v>
          </cell>
          <cell r="F89">
            <v>1</v>
          </cell>
          <cell r="G89" t="str">
            <v>Москва</v>
          </cell>
          <cell r="H89" t="str">
            <v>Ю.М.-Знаменские</v>
          </cell>
          <cell r="I89"/>
          <cell r="J89"/>
          <cell r="K89" t="str">
            <v>Васяткины В.П., А.В.</v>
          </cell>
          <cell r="L89">
            <v>60</v>
          </cell>
        </row>
        <row r="90">
          <cell r="C90">
            <v>396</v>
          </cell>
          <cell r="D90" t="str">
            <v>Идрисова Эльвира</v>
          </cell>
          <cell r="E90">
            <v>34988</v>
          </cell>
          <cell r="F90">
            <v>1</v>
          </cell>
          <cell r="G90" t="str">
            <v>Москва</v>
          </cell>
          <cell r="H90" t="str">
            <v>Ю.М.-Знаменские</v>
          </cell>
          <cell r="I90"/>
          <cell r="J90"/>
          <cell r="K90" t="str">
            <v>Васяткины В.П., А.В.</v>
          </cell>
          <cell r="L90" t="str">
            <v>длина</v>
          </cell>
        </row>
        <row r="91">
          <cell r="C91">
            <v>305</v>
          </cell>
          <cell r="D91" t="str">
            <v>Измайлова Эльвира</v>
          </cell>
          <cell r="E91">
            <v>35077</v>
          </cell>
          <cell r="F91" t="str">
            <v>кмс</v>
          </cell>
          <cell r="G91" t="str">
            <v>Москва-Владимирская</v>
          </cell>
          <cell r="H91" t="str">
            <v>Юность Москвы</v>
          </cell>
          <cell r="I91"/>
          <cell r="J91"/>
          <cell r="K91" t="str">
            <v>Бурлаков О.П. Кравцова К.О.</v>
          </cell>
          <cell r="L91" t="str">
            <v>60с/б</v>
          </cell>
        </row>
        <row r="92">
          <cell r="C92">
            <v>350</v>
          </cell>
          <cell r="D92" t="str">
            <v>Илиева Ирина</v>
          </cell>
          <cell r="E92">
            <v>35055</v>
          </cell>
          <cell r="F92" t="str">
            <v>мс</v>
          </cell>
          <cell r="G92" t="str">
            <v>Москва</v>
          </cell>
          <cell r="H92" t="str">
            <v>Ю.М.-Знаменские,УОР-2</v>
          </cell>
          <cell r="I92"/>
          <cell r="J92"/>
          <cell r="K92" t="str">
            <v>Воронины В.Н.,Д.Ю, Сабитова А.М.</v>
          </cell>
          <cell r="L92" t="str">
            <v>высота</v>
          </cell>
        </row>
        <row r="93">
          <cell r="C93">
            <v>490</v>
          </cell>
          <cell r="D93" t="str">
            <v>Уланова Елизавета</v>
          </cell>
          <cell r="E93">
            <v>35403</v>
          </cell>
          <cell r="F93">
            <v>1</v>
          </cell>
          <cell r="G93" t="str">
            <v>Москва</v>
          </cell>
          <cell r="H93" t="str">
            <v>ДЮСШ 82</v>
          </cell>
          <cell r="I93"/>
          <cell r="J93"/>
          <cell r="K93" t="str">
            <v>Худякова Л.О.</v>
          </cell>
          <cell r="L93">
            <v>200</v>
          </cell>
        </row>
        <row r="94">
          <cell r="C94">
            <v>397</v>
          </cell>
          <cell r="D94" t="str">
            <v>Кабакова Светлана</v>
          </cell>
          <cell r="E94">
            <v>33922</v>
          </cell>
          <cell r="F94" t="str">
            <v>кмс</v>
          </cell>
          <cell r="G94" t="str">
            <v>Москва</v>
          </cell>
          <cell r="H94" t="str">
            <v>Ю.М.-Знаменские</v>
          </cell>
          <cell r="I94"/>
          <cell r="J94"/>
          <cell r="K94" t="str">
            <v>Палеха, Ульянов</v>
          </cell>
          <cell r="L94">
            <v>60</v>
          </cell>
        </row>
        <row r="95">
          <cell r="C95">
            <v>448</v>
          </cell>
          <cell r="D95" t="str">
            <v>Зубарева Юлия</v>
          </cell>
          <cell r="E95">
            <v>33585</v>
          </cell>
          <cell r="F95" t="str">
            <v>кмс</v>
          </cell>
          <cell r="G95" t="str">
            <v>Москва</v>
          </cell>
          <cell r="H95" t="str">
            <v>МГФСО</v>
          </cell>
          <cell r="I95"/>
          <cell r="J95"/>
          <cell r="K95" t="str">
            <v>Богатырева Т.М.</v>
          </cell>
          <cell r="L95">
            <v>800</v>
          </cell>
        </row>
        <row r="96">
          <cell r="C96">
            <v>367</v>
          </cell>
          <cell r="D96" t="str">
            <v>Калистратова  Александра</v>
          </cell>
          <cell r="E96">
            <v>32643</v>
          </cell>
          <cell r="F96" t="str">
            <v>мс</v>
          </cell>
          <cell r="G96" t="str">
            <v>Москва</v>
          </cell>
          <cell r="H96" t="str">
            <v>Ю.М.-Знаменские</v>
          </cell>
          <cell r="I96"/>
          <cell r="J96"/>
          <cell r="K96" t="str">
            <v>Салов  А.А.</v>
          </cell>
          <cell r="L96">
            <v>1500</v>
          </cell>
        </row>
        <row r="97">
          <cell r="C97">
            <v>366</v>
          </cell>
          <cell r="D97" t="str">
            <v xml:space="preserve">Еремина Анастасия </v>
          </cell>
          <cell r="E97">
            <v>34894</v>
          </cell>
          <cell r="F97" t="str">
            <v>кмс</v>
          </cell>
          <cell r="G97" t="str">
            <v>Москва</v>
          </cell>
          <cell r="H97" t="str">
            <v>ЦСП по л/а</v>
          </cell>
          <cell r="I97"/>
          <cell r="J97"/>
          <cell r="K97" t="str">
            <v>Плескач-Стыркина С.П., Долгов И.Е.</v>
          </cell>
          <cell r="L97">
            <v>800</v>
          </cell>
        </row>
        <row r="98">
          <cell r="C98">
            <v>368</v>
          </cell>
          <cell r="D98" t="str">
            <v>Карамашева Светлана</v>
          </cell>
          <cell r="E98">
            <v>32287</v>
          </cell>
          <cell r="F98" t="str">
            <v>мсмк</v>
          </cell>
          <cell r="G98" t="str">
            <v>Московская-Омская</v>
          </cell>
          <cell r="H98" t="str">
            <v>ЦЛА МО</v>
          </cell>
          <cell r="I98"/>
          <cell r="J98" t="str">
            <v>в/к</v>
          </cell>
          <cell r="K98" t="str">
            <v>Епишин С.Д., Подкопаева Е.И. Вершинина Н.И.,
Епишин Ф.С.</v>
          </cell>
          <cell r="L98">
            <v>1500</v>
          </cell>
        </row>
        <row r="99">
          <cell r="C99">
            <v>398</v>
          </cell>
          <cell r="D99" t="str">
            <v>Карасёва Светлана</v>
          </cell>
          <cell r="E99">
            <v>34720</v>
          </cell>
          <cell r="F99">
            <v>1</v>
          </cell>
          <cell r="G99" t="str">
            <v>Москва</v>
          </cell>
          <cell r="H99" t="str">
            <v>Ю.М.-Знаменские</v>
          </cell>
          <cell r="I99"/>
          <cell r="J99"/>
          <cell r="K99" t="str">
            <v>Салов  А.А.</v>
          </cell>
          <cell r="L99">
            <v>60</v>
          </cell>
        </row>
        <row r="100">
          <cell r="C100">
            <v>475</v>
          </cell>
          <cell r="D100" t="str">
            <v>Плахина Ольга</v>
          </cell>
          <cell r="E100">
            <v>35103</v>
          </cell>
          <cell r="F100" t="str">
            <v>кмс</v>
          </cell>
          <cell r="G100" t="str">
            <v>Москва</v>
          </cell>
          <cell r="H100" t="str">
            <v>МГФСО</v>
          </cell>
          <cell r="I100"/>
          <cell r="J100"/>
          <cell r="K100" t="str">
            <v>Голубенко Ю.И.Никонов С.Г.</v>
          </cell>
          <cell r="L100">
            <v>200</v>
          </cell>
        </row>
        <row r="101">
          <cell r="C101">
            <v>361</v>
          </cell>
          <cell r="D101" t="str">
            <v>Арбузова Алевтина</v>
          </cell>
          <cell r="E101">
            <v>35142</v>
          </cell>
          <cell r="F101" t="str">
            <v>кмс</v>
          </cell>
          <cell r="G101" t="str">
            <v>Москва</v>
          </cell>
          <cell r="H101" t="str">
            <v>ДЮСШ-95</v>
          </cell>
          <cell r="I101"/>
          <cell r="J101"/>
          <cell r="K101" t="str">
            <v>Чамеев Н.С</v>
          </cell>
          <cell r="L101">
            <v>800</v>
          </cell>
        </row>
        <row r="102">
          <cell r="C102">
            <v>449</v>
          </cell>
          <cell r="D102" t="str">
            <v>Кашапова Аида</v>
          </cell>
          <cell r="E102">
            <v>32817</v>
          </cell>
          <cell r="F102" t="str">
            <v>кмс</v>
          </cell>
          <cell r="G102" t="str">
            <v>Москва</v>
          </cell>
          <cell r="H102" t="str">
            <v>ЦФКиСВАО</v>
          </cell>
          <cell r="I102"/>
          <cell r="J102"/>
          <cell r="K102" t="str">
            <v xml:space="preserve">Иванько А.М., Монастырский М.И.                </v>
          </cell>
          <cell r="L102">
            <v>400</v>
          </cell>
        </row>
        <row r="103">
          <cell r="C103">
            <v>416</v>
          </cell>
          <cell r="D103" t="str">
            <v>Кебина Галина</v>
          </cell>
          <cell r="E103">
            <v>35399</v>
          </cell>
          <cell r="F103">
            <v>1</v>
          </cell>
          <cell r="G103" t="str">
            <v>Москва</v>
          </cell>
          <cell r="H103" t="str">
            <v>Ю.М.-Знаменские</v>
          </cell>
          <cell r="I103"/>
          <cell r="J103"/>
          <cell r="K103" t="str">
            <v>Лебонда Е.О.,Мирошников А.Н.</v>
          </cell>
          <cell r="L103" t="str">
            <v>2000с/п</v>
          </cell>
        </row>
        <row r="104">
          <cell r="C104">
            <v>351</v>
          </cell>
          <cell r="D104" t="str">
            <v>Кивимяги Татьяна</v>
          </cell>
          <cell r="E104">
            <v>30856</v>
          </cell>
          <cell r="F104" t="str">
            <v>мсмк</v>
          </cell>
          <cell r="G104" t="str">
            <v>Москва</v>
          </cell>
          <cell r="H104" t="str">
            <v>ЦСП по л/а</v>
          </cell>
          <cell r="I104"/>
          <cell r="J104"/>
          <cell r="K104" t="str">
            <v>Клюгины С.П., В.Ю., Воронина Д.Ю.</v>
          </cell>
          <cell r="L104" t="str">
            <v>высота</v>
          </cell>
        </row>
        <row r="105">
          <cell r="C105">
            <v>337</v>
          </cell>
          <cell r="D105" t="str">
            <v>Киреева Арина</v>
          </cell>
          <cell r="E105">
            <v>35380</v>
          </cell>
          <cell r="F105" t="str">
            <v>кмс</v>
          </cell>
          <cell r="G105" t="str">
            <v>Москва</v>
          </cell>
          <cell r="H105" t="str">
            <v>МГФСО</v>
          </cell>
          <cell r="I105"/>
          <cell r="J105"/>
          <cell r="K105" t="str">
            <v xml:space="preserve"> Диаздинов О.В.Овчинник И.В.</v>
          </cell>
          <cell r="L105" t="str">
            <v>шест</v>
          </cell>
        </row>
        <row r="106">
          <cell r="C106">
            <v>358</v>
          </cell>
          <cell r="D106" t="str">
            <v>Вуколова Екатерина</v>
          </cell>
          <cell r="E106">
            <v>31999</v>
          </cell>
          <cell r="F106" t="str">
            <v>мсмк</v>
          </cell>
          <cell r="G106" t="str">
            <v>Москва-Ульяновская</v>
          </cell>
          <cell r="H106" t="str">
            <v>ГБУ ЦСП ЛУЧ</v>
          </cell>
          <cell r="I106"/>
          <cell r="J106"/>
          <cell r="K106" t="str">
            <v>Телятников ММ, Федорива ЛВ, Ларин АС</v>
          </cell>
          <cell r="L106">
            <v>200</v>
          </cell>
        </row>
        <row r="107">
          <cell r="C107">
            <v>450</v>
          </cell>
          <cell r="D107" t="str">
            <v>Кириллова Людмила</v>
          </cell>
          <cell r="E107">
            <v>31998</v>
          </cell>
          <cell r="F107" t="str">
            <v>мс</v>
          </cell>
          <cell r="G107" t="str">
            <v>Москва-Пенза</v>
          </cell>
          <cell r="H107" t="str">
            <v>РОО КСК ЛУЧ</v>
          </cell>
          <cell r="I107"/>
          <cell r="J107"/>
          <cell r="K107" t="str">
            <v>Федорива ЛВ, Краснов РБ</v>
          </cell>
          <cell r="L107">
            <v>400</v>
          </cell>
        </row>
        <row r="108">
          <cell r="C108">
            <v>425</v>
          </cell>
          <cell r="D108" t="str">
            <v>Клейн Мария</v>
          </cell>
          <cell r="E108">
            <v>35179</v>
          </cell>
          <cell r="F108">
            <v>1</v>
          </cell>
          <cell r="G108" t="str">
            <v>Москва</v>
          </cell>
          <cell r="H108" t="str">
            <v>Ю.М.-Знаменские</v>
          </cell>
          <cell r="I108"/>
          <cell r="J108"/>
          <cell r="K108" t="str">
            <v>Лемеш С.И., Л.А.</v>
          </cell>
          <cell r="L108" t="str">
            <v>длина</v>
          </cell>
        </row>
        <row r="109">
          <cell r="C109">
            <v>375</v>
          </cell>
          <cell r="D109" t="str">
            <v>Пивоварова Наталья</v>
          </cell>
          <cell r="E109">
            <v>34713</v>
          </cell>
          <cell r="F109" t="str">
            <v>кмс</v>
          </cell>
          <cell r="G109" t="str">
            <v>Москва</v>
          </cell>
          <cell r="H109" t="str">
            <v>ДЮСШ-95</v>
          </cell>
          <cell r="I109"/>
          <cell r="J109"/>
          <cell r="K109" t="str">
            <v>Чамеев Н.С</v>
          </cell>
          <cell r="L109">
            <v>800</v>
          </cell>
        </row>
        <row r="110">
          <cell r="C110">
            <v>426</v>
          </cell>
          <cell r="D110" t="str">
            <v>Клишина Дарья</v>
          </cell>
          <cell r="E110">
            <v>33253</v>
          </cell>
          <cell r="F110" t="str">
            <v>мсмк</v>
          </cell>
          <cell r="G110" t="str">
            <v>Москва</v>
          </cell>
          <cell r="H110" t="str">
            <v>ЦСП по л/а - ЦСКА</v>
          </cell>
          <cell r="I110"/>
          <cell r="J110"/>
          <cell r="K110" t="str">
            <v>Шемигон О.С.</v>
          </cell>
          <cell r="L110" t="str">
            <v>длина</v>
          </cell>
        </row>
        <row r="111">
          <cell r="C111">
            <v>374</v>
          </cell>
          <cell r="D111" t="str">
            <v>Петрова Валерия</v>
          </cell>
          <cell r="E111">
            <v>35564</v>
          </cell>
          <cell r="F111" t="str">
            <v>кмс</v>
          </cell>
          <cell r="G111" t="str">
            <v>Москва</v>
          </cell>
          <cell r="H111" t="str">
            <v>Ю.М.-Знаменские</v>
          </cell>
          <cell r="I111"/>
          <cell r="J111"/>
          <cell r="K111" t="str">
            <v>Мосины  И.В., И.Н.</v>
          </cell>
          <cell r="L111">
            <v>800</v>
          </cell>
        </row>
        <row r="112">
          <cell r="C112">
            <v>451</v>
          </cell>
          <cell r="D112" t="str">
            <v>Ковалева Дарья</v>
          </cell>
          <cell r="E112">
            <v>35740</v>
          </cell>
          <cell r="F112">
            <v>1</v>
          </cell>
          <cell r="G112" t="str">
            <v>Москва</v>
          </cell>
          <cell r="H112" t="str">
            <v>МГФСО</v>
          </cell>
          <cell r="I112"/>
          <cell r="J112"/>
          <cell r="K112" t="str">
            <v>Богатырева Т.М.</v>
          </cell>
          <cell r="L112">
            <v>400</v>
          </cell>
        </row>
        <row r="113">
          <cell r="C113">
            <v>325</v>
          </cell>
          <cell r="D113" t="str">
            <v>Коваленко Марина</v>
          </cell>
          <cell r="E113">
            <v>34618</v>
          </cell>
          <cell r="F113" t="str">
            <v>кмс</v>
          </cell>
          <cell r="G113" t="str">
            <v>Москва</v>
          </cell>
          <cell r="H113" t="str">
            <v>МГФСО</v>
          </cell>
          <cell r="I113"/>
          <cell r="J113"/>
          <cell r="K113" t="str">
            <v>Никитина Э.М.Намофонов А.В.</v>
          </cell>
          <cell r="L113" t="str">
            <v>ядро</v>
          </cell>
        </row>
        <row r="114">
          <cell r="C114">
            <v>513</v>
          </cell>
          <cell r="D114" t="str">
            <v>Старцева Галина</v>
          </cell>
          <cell r="E114">
            <v>34857</v>
          </cell>
          <cell r="F114">
            <v>1</v>
          </cell>
          <cell r="G114" t="str">
            <v>Москва</v>
          </cell>
          <cell r="H114" t="str">
            <v>Ю.М.-Знаменские</v>
          </cell>
          <cell r="I114"/>
          <cell r="J114"/>
          <cell r="K114" t="str">
            <v>Лебонда Е.О., Иванько А.М.</v>
          </cell>
          <cell r="L114">
            <v>800</v>
          </cell>
        </row>
        <row r="115">
          <cell r="C115">
            <v>504</v>
          </cell>
          <cell r="D115" t="str">
            <v>Кузнецова Анна</v>
          </cell>
          <cell r="E115">
            <v>35733</v>
          </cell>
          <cell r="F115" t="str">
            <v>кмс</v>
          </cell>
          <cell r="G115" t="str">
            <v>Москва</v>
          </cell>
          <cell r="H115" t="str">
            <v>РОО КСК ЛУЧ</v>
          </cell>
          <cell r="I115"/>
          <cell r="J115"/>
          <cell r="K115" t="str">
            <v>Кузнецов ВИ, Куканов ЮС</v>
          </cell>
          <cell r="L115">
            <v>800</v>
          </cell>
        </row>
        <row r="116">
          <cell r="C116">
            <v>452</v>
          </cell>
          <cell r="D116" t="str">
            <v>Козменко Виктория</v>
          </cell>
          <cell r="E116">
            <v>34738</v>
          </cell>
          <cell r="F116" t="str">
            <v>кмс</v>
          </cell>
          <cell r="G116" t="str">
            <v>Москва</v>
          </cell>
          <cell r="H116" t="str">
            <v>ЦСП по л/а - МГФСО</v>
          </cell>
          <cell r="I116"/>
          <cell r="J116"/>
          <cell r="K116" t="str">
            <v>Епишин С.Д., Подкопаева Е.И.,
Голубенко Ю.И., Епишин Ф.С.</v>
          </cell>
          <cell r="L116">
            <v>400</v>
          </cell>
        </row>
        <row r="117">
          <cell r="C117">
            <v>338</v>
          </cell>
          <cell r="D117" t="str">
            <v>Колесова Екатерина</v>
          </cell>
          <cell r="E117">
            <v>33120</v>
          </cell>
          <cell r="F117" t="str">
            <v>мсмк</v>
          </cell>
          <cell r="G117" t="str">
            <v>Москва</v>
          </cell>
          <cell r="H117" t="str">
            <v>МГФСО</v>
          </cell>
          <cell r="I117"/>
          <cell r="J117"/>
          <cell r="K117" t="str">
            <v>Диаздинов О.В.</v>
          </cell>
          <cell r="L117" t="str">
            <v>шест</v>
          </cell>
        </row>
        <row r="118">
          <cell r="C118">
            <v>369</v>
          </cell>
          <cell r="D118" t="str">
            <v>Коробкина Елена</v>
          </cell>
          <cell r="E118" t="str">
            <v>25.11.1990</v>
          </cell>
          <cell r="F118" t="str">
            <v>мсмк</v>
          </cell>
          <cell r="G118" t="str">
            <v>Москва</v>
          </cell>
          <cell r="H118" t="str">
            <v>ЦСП по л/а</v>
          </cell>
          <cell r="I118"/>
          <cell r="J118"/>
          <cell r="K118" t="str">
            <v>Епишин С.Д., Ф.С., Подкопаева Е.И.</v>
          </cell>
          <cell r="L118">
            <v>1500</v>
          </cell>
        </row>
        <row r="119">
          <cell r="C119">
            <v>453</v>
          </cell>
          <cell r="D119" t="str">
            <v>Коробова Анна</v>
          </cell>
          <cell r="E119">
            <v>36053</v>
          </cell>
          <cell r="F119">
            <v>1</v>
          </cell>
          <cell r="G119" t="str">
            <v>Москва</v>
          </cell>
          <cell r="H119" t="str">
            <v>Юность Москвы</v>
          </cell>
          <cell r="I119"/>
          <cell r="J119"/>
          <cell r="K119" t="str">
            <v>Бурлаков О.П. Кравцова К.О.</v>
          </cell>
          <cell r="L119">
            <v>400</v>
          </cell>
        </row>
        <row r="120">
          <cell r="C120">
            <v>436</v>
          </cell>
          <cell r="D120" t="str">
            <v>Аникиенко Елизавета</v>
          </cell>
          <cell r="E120">
            <v>34515</v>
          </cell>
          <cell r="F120" t="str">
            <v>мс</v>
          </cell>
          <cell r="G120" t="str">
            <v>Москва</v>
          </cell>
          <cell r="H120" t="str">
            <v>Ю.М.-Знаменские,УОР-1</v>
          </cell>
          <cell r="I120"/>
          <cell r="J120"/>
          <cell r="K120" t="str">
            <v>Трефилов В.А., Васяткины В.П., А.В.</v>
          </cell>
          <cell r="L120">
            <v>200</v>
          </cell>
        </row>
        <row r="121">
          <cell r="C121">
            <v>306</v>
          </cell>
          <cell r="D121" t="str">
            <v xml:space="preserve">Короткова Анастасия </v>
          </cell>
          <cell r="E121">
            <v>34976</v>
          </cell>
          <cell r="F121" t="str">
            <v>кмс</v>
          </cell>
          <cell r="G121" t="str">
            <v>Москва</v>
          </cell>
          <cell r="H121" t="str">
            <v>Ю.М.-Знаменские</v>
          </cell>
          <cell r="I121"/>
          <cell r="J121"/>
          <cell r="K121" t="str">
            <v>Васяткины В.П., А.В.</v>
          </cell>
          <cell r="L121" t="str">
            <v>60с/б</v>
          </cell>
        </row>
        <row r="122">
          <cell r="C122">
            <v>326</v>
          </cell>
          <cell r="D122" t="str">
            <v>Корчинская Юлия</v>
          </cell>
          <cell r="E122">
            <v>34700</v>
          </cell>
          <cell r="F122" t="str">
            <v>кмс</v>
          </cell>
          <cell r="G122" t="str">
            <v>Москва</v>
          </cell>
          <cell r="H122" t="str">
            <v>Ю.М.-Знаменские</v>
          </cell>
          <cell r="I122"/>
          <cell r="J122"/>
          <cell r="K122" t="str">
            <v>Казеев Е.М.,БахтинК.Г</v>
          </cell>
          <cell r="L122" t="str">
            <v>ядро</v>
          </cell>
        </row>
        <row r="123">
          <cell r="C123">
            <v>339</v>
          </cell>
          <cell r="D123" t="str">
            <v>Костылова Полина</v>
          </cell>
          <cell r="E123">
            <v>35782</v>
          </cell>
          <cell r="F123">
            <v>1</v>
          </cell>
          <cell r="G123" t="str">
            <v>Москва</v>
          </cell>
          <cell r="H123" t="str">
            <v>Ю.М.-Знаменские</v>
          </cell>
          <cell r="I123"/>
          <cell r="J123"/>
          <cell r="K123" t="str">
            <v>Хайкин В.Е.,Карпова С.Ю.,Власов Д.Е.</v>
          </cell>
          <cell r="L123" t="str">
            <v>шест</v>
          </cell>
        </row>
        <row r="124">
          <cell r="C124">
            <v>399</v>
          </cell>
          <cell r="D124" t="str">
            <v>Кот Юлия</v>
          </cell>
          <cell r="E124">
            <v>32874</v>
          </cell>
          <cell r="F124">
            <v>1</v>
          </cell>
          <cell r="G124" t="str">
            <v>Москва</v>
          </cell>
          <cell r="H124" t="str">
            <v>МГУ</v>
          </cell>
          <cell r="I124"/>
          <cell r="J124"/>
          <cell r="K124" t="str">
            <v>Паращук В.Н.</v>
          </cell>
          <cell r="L124">
            <v>60</v>
          </cell>
        </row>
        <row r="125">
          <cell r="C125">
            <v>459</v>
          </cell>
          <cell r="D125" t="str">
            <v>Макарова Полина</v>
          </cell>
          <cell r="E125">
            <v>34331</v>
          </cell>
          <cell r="F125" t="str">
            <v>кмс</v>
          </cell>
          <cell r="G125" t="str">
            <v>Москва</v>
          </cell>
          <cell r="H125" t="str">
            <v>Юность Москвы</v>
          </cell>
          <cell r="I125"/>
          <cell r="J125"/>
          <cell r="K125" t="str">
            <v>Бурлаков О.П. Кравцова К.О.</v>
          </cell>
          <cell r="L125">
            <v>200</v>
          </cell>
        </row>
        <row r="126">
          <cell r="C126">
            <v>454</v>
          </cell>
          <cell r="D126" t="str">
            <v>Котлярова Надежда</v>
          </cell>
          <cell r="E126">
            <v>32671</v>
          </cell>
          <cell r="F126" t="str">
            <v>мсмк</v>
          </cell>
          <cell r="G126" t="str">
            <v>Москва</v>
          </cell>
          <cell r="H126" t="str">
            <v>ЦСП по л/а</v>
          </cell>
          <cell r="I126"/>
          <cell r="J126"/>
          <cell r="K126" t="str">
            <v>Маслаков В.М., Воробьев С.А.</v>
          </cell>
          <cell r="L126">
            <v>400</v>
          </cell>
        </row>
        <row r="127">
          <cell r="C127">
            <v>499</v>
          </cell>
          <cell r="D127" t="str">
            <v>Кравченко Алина</v>
          </cell>
          <cell r="E127">
            <v>34633</v>
          </cell>
          <cell r="F127">
            <v>1</v>
          </cell>
          <cell r="G127" t="str">
            <v>Москва</v>
          </cell>
          <cell r="H127" t="str">
            <v>Ю.М.-Знаменские</v>
          </cell>
          <cell r="I127"/>
          <cell r="J127"/>
          <cell r="K127" t="str">
            <v>Павлова Н.В., Павлов В.И.</v>
          </cell>
          <cell r="L127" t="str">
            <v>тройной</v>
          </cell>
        </row>
        <row r="128">
          <cell r="C128">
            <v>340</v>
          </cell>
          <cell r="D128" t="str">
            <v>Краснова  Ангелина</v>
          </cell>
          <cell r="E128">
            <v>33276</v>
          </cell>
          <cell r="F128" t="str">
            <v>мсмк</v>
          </cell>
          <cell r="G128" t="str">
            <v>Москва</v>
          </cell>
          <cell r="H128" t="str">
            <v>МГФСО</v>
          </cell>
          <cell r="I128"/>
          <cell r="J128"/>
          <cell r="K128" t="str">
            <v>Шульгин В.И.Диденко Ю.В.Порохин С.</v>
          </cell>
          <cell r="L128" t="str">
            <v>шест</v>
          </cell>
        </row>
        <row r="129">
          <cell r="C129">
            <v>309</v>
          </cell>
          <cell r="D129" t="str">
            <v>Павлик Екатерина</v>
          </cell>
          <cell r="E129">
            <v>34039</v>
          </cell>
          <cell r="F129" t="str">
            <v>мс</v>
          </cell>
          <cell r="G129" t="str">
            <v>Москва</v>
          </cell>
          <cell r="H129" t="str">
            <v>СДЮШОР ЦСКА</v>
          </cell>
          <cell r="I129" t="str">
            <v xml:space="preserve"> </v>
          </cell>
          <cell r="J129"/>
          <cell r="K129" t="str">
            <v>Михеева В.В.,Коростылев А.В.</v>
          </cell>
          <cell r="L129">
            <v>200</v>
          </cell>
        </row>
        <row r="130">
          <cell r="C130">
            <v>455</v>
          </cell>
          <cell r="D130" t="str">
            <v>Крисанова Виктория</v>
          </cell>
          <cell r="E130">
            <v>34389</v>
          </cell>
          <cell r="F130">
            <v>1</v>
          </cell>
          <cell r="G130" t="str">
            <v>Москва</v>
          </cell>
          <cell r="H130" t="str">
            <v>СДЮШОР ЦСКА</v>
          </cell>
          <cell r="I130" t="str">
            <v xml:space="preserve"> </v>
          </cell>
          <cell r="J130"/>
          <cell r="K130" t="str">
            <v>Филатовы М.И., Е.А.</v>
          </cell>
          <cell r="L130">
            <v>400</v>
          </cell>
        </row>
        <row r="131">
          <cell r="C131">
            <v>456</v>
          </cell>
          <cell r="D131" t="str">
            <v>Крылова Галина</v>
          </cell>
          <cell r="E131">
            <v>33969</v>
          </cell>
          <cell r="F131">
            <v>1</v>
          </cell>
          <cell r="G131" t="str">
            <v>Москва</v>
          </cell>
          <cell r="H131" t="str">
            <v>МГУ</v>
          </cell>
          <cell r="I131"/>
          <cell r="J131"/>
          <cell r="K131" t="str">
            <v>Данишевская И.Н.</v>
          </cell>
          <cell r="L131">
            <v>400</v>
          </cell>
        </row>
        <row r="132">
          <cell r="C132">
            <v>400</v>
          </cell>
          <cell r="D132" t="str">
            <v>Кузина Екатерина</v>
          </cell>
          <cell r="E132">
            <v>33417</v>
          </cell>
          <cell r="F132" t="str">
            <v>мсмк</v>
          </cell>
          <cell r="G132" t="str">
            <v>Москва</v>
          </cell>
          <cell r="H132" t="str">
            <v>Юность Москвы</v>
          </cell>
          <cell r="I132"/>
          <cell r="J132"/>
          <cell r="K132" t="str">
            <v>Кузин В.В.</v>
          </cell>
          <cell r="L132">
            <v>60</v>
          </cell>
        </row>
        <row r="133">
          <cell r="C133">
            <v>414</v>
          </cell>
          <cell r="D133" t="str">
            <v>Эшкинина Ульяна</v>
          </cell>
          <cell r="E133">
            <v>34924</v>
          </cell>
          <cell r="F133" t="str">
            <v>кмс</v>
          </cell>
          <cell r="G133" t="str">
            <v>Москва</v>
          </cell>
          <cell r="H133" t="str">
            <v>МГУ</v>
          </cell>
          <cell r="I133"/>
          <cell r="J133"/>
          <cell r="K133" t="str">
            <v>Паращук В.Н.</v>
          </cell>
          <cell r="L133">
            <v>200</v>
          </cell>
        </row>
        <row r="134">
          <cell r="C134">
            <v>509</v>
          </cell>
          <cell r="D134" t="str">
            <v>Рябова Полина</v>
          </cell>
          <cell r="E134">
            <v>34602</v>
          </cell>
          <cell r="F134">
            <v>1</v>
          </cell>
          <cell r="G134" t="str">
            <v>Москва</v>
          </cell>
          <cell r="H134" t="str">
            <v>Ю.М.-Знаменские</v>
          </cell>
          <cell r="I134"/>
          <cell r="J134"/>
          <cell r="K134" t="str">
            <v>Фоменков Ю.Н.</v>
          </cell>
          <cell r="L134">
            <v>800</v>
          </cell>
        </row>
        <row r="135">
          <cell r="C135">
            <v>401</v>
          </cell>
          <cell r="D135" t="str">
            <v>Кузнецова Кристина</v>
          </cell>
          <cell r="E135">
            <v>34906</v>
          </cell>
          <cell r="F135" t="str">
            <v>кмс</v>
          </cell>
          <cell r="G135" t="str">
            <v>Москва</v>
          </cell>
          <cell r="H135" t="str">
            <v>РОО КСК ЛУЧ</v>
          </cell>
          <cell r="I135"/>
          <cell r="J135"/>
          <cell r="K135" t="str">
            <v>Федорива Л.В., Казанцев Л.А.</v>
          </cell>
          <cell r="L135">
            <v>60</v>
          </cell>
        </row>
        <row r="136">
          <cell r="C136">
            <v>359</v>
          </cell>
          <cell r="D136" t="str">
            <v>Зеленкова Анна</v>
          </cell>
          <cell r="E136">
            <v>36147</v>
          </cell>
          <cell r="F136" t="str">
            <v>кмс</v>
          </cell>
          <cell r="G136" t="str">
            <v>Москва</v>
          </cell>
          <cell r="H136" t="str">
            <v>СДЮШОР ЦСКА</v>
          </cell>
          <cell r="I136" t="str">
            <v xml:space="preserve"> </v>
          </cell>
          <cell r="J136"/>
          <cell r="K136" t="str">
            <v>Михеева В.В.,Смирнова Т.В.</v>
          </cell>
          <cell r="L136">
            <v>200</v>
          </cell>
        </row>
        <row r="137">
          <cell r="C137">
            <v>508</v>
          </cell>
          <cell r="D137" t="str">
            <v>Пухаева Мария</v>
          </cell>
          <cell r="E137">
            <v>34879</v>
          </cell>
          <cell r="F137">
            <v>1</v>
          </cell>
          <cell r="G137" t="str">
            <v>Москва</v>
          </cell>
          <cell r="H137" t="str">
            <v>Ю.М.-Знаменские</v>
          </cell>
          <cell r="I137"/>
          <cell r="J137"/>
          <cell r="K137" t="str">
            <v>Мосины,Кривоногов</v>
          </cell>
          <cell r="L137">
            <v>800</v>
          </cell>
        </row>
        <row r="138">
          <cell r="C138">
            <v>457</v>
          </cell>
          <cell r="D138" t="str">
            <v>Курхина    Анастасия</v>
          </cell>
          <cell r="E138">
            <v>34354</v>
          </cell>
          <cell r="F138">
            <v>1</v>
          </cell>
          <cell r="G138" t="str">
            <v>Москва</v>
          </cell>
          <cell r="H138" t="str">
            <v>ЦФКиСВАО</v>
          </cell>
          <cell r="I138"/>
          <cell r="J138"/>
          <cell r="K138" t="str">
            <v xml:space="preserve">Иванько А.М., Монастырский М.И.                </v>
          </cell>
          <cell r="L138">
            <v>400</v>
          </cell>
        </row>
        <row r="139">
          <cell r="C139">
            <v>385</v>
          </cell>
          <cell r="D139" t="str">
            <v>Николаева Мария</v>
          </cell>
          <cell r="E139">
            <v>33342</v>
          </cell>
          <cell r="F139" t="str">
            <v>мс</v>
          </cell>
          <cell r="G139" t="str">
            <v>Москва</v>
          </cell>
          <cell r="H139" t="str">
            <v>Ю.М.-Знаменские</v>
          </cell>
          <cell r="I139"/>
          <cell r="J139"/>
          <cell r="K139" t="str">
            <v>Мосины  И.В., И.Н.,Белоусов А.О.</v>
          </cell>
          <cell r="L139">
            <v>200</v>
          </cell>
        </row>
        <row r="140">
          <cell r="C140">
            <v>402</v>
          </cell>
          <cell r="D140" t="str">
            <v>Левчина Ксения</v>
          </cell>
          <cell r="E140">
            <v>35069</v>
          </cell>
          <cell r="F140">
            <v>1</v>
          </cell>
          <cell r="G140" t="str">
            <v>Москва</v>
          </cell>
          <cell r="H140" t="str">
            <v>СДЮСШОР 24</v>
          </cell>
          <cell r="I140"/>
          <cell r="J140"/>
          <cell r="K140" t="str">
            <v>Ревун Д.Д.</v>
          </cell>
          <cell r="L140">
            <v>60</v>
          </cell>
        </row>
        <row r="141">
          <cell r="C141">
            <v>480</v>
          </cell>
          <cell r="D141" t="str">
            <v>Поспелова Анна</v>
          </cell>
          <cell r="E141">
            <v>33409</v>
          </cell>
          <cell r="F141" t="str">
            <v>мс</v>
          </cell>
          <cell r="G141" t="str">
            <v>Москва</v>
          </cell>
          <cell r="H141" t="str">
            <v>МГФСО</v>
          </cell>
          <cell r="I141"/>
          <cell r="J141"/>
          <cell r="K141" t="str">
            <v>Чемерисов Н.Ф.</v>
          </cell>
          <cell r="L141">
            <v>200</v>
          </cell>
        </row>
        <row r="142">
          <cell r="C142">
            <v>403</v>
          </cell>
          <cell r="D142" t="str">
            <v>Лемова Мария</v>
          </cell>
          <cell r="E142">
            <v>34446</v>
          </cell>
          <cell r="F142">
            <v>1</v>
          </cell>
          <cell r="G142" t="str">
            <v>Москва</v>
          </cell>
          <cell r="H142" t="str">
            <v>ДЮСШ 82</v>
          </cell>
          <cell r="I142"/>
          <cell r="J142"/>
          <cell r="K142" t="str">
            <v>Гаврилов Б.П.</v>
          </cell>
          <cell r="L142">
            <v>60</v>
          </cell>
        </row>
        <row r="143">
          <cell r="C143">
            <v>384</v>
          </cell>
          <cell r="D143" t="str">
            <v>Лопатина Александра</v>
          </cell>
          <cell r="E143">
            <v>33323</v>
          </cell>
          <cell r="F143" t="str">
            <v>мс</v>
          </cell>
          <cell r="G143" t="str">
            <v>Москва</v>
          </cell>
          <cell r="H143" t="str">
            <v>СДЮСШОР 24</v>
          </cell>
          <cell r="I143"/>
          <cell r="J143"/>
          <cell r="K143" t="str">
            <v>Терехова Н.В.Коростелёв А.В.Варфоломеева Н.А.</v>
          </cell>
          <cell r="L143">
            <v>200</v>
          </cell>
        </row>
        <row r="144">
          <cell r="C144">
            <v>458</v>
          </cell>
          <cell r="D144" t="str">
            <v>Ложкина Светлана</v>
          </cell>
          <cell r="E144">
            <v>34755</v>
          </cell>
          <cell r="F144" t="str">
            <v>кмс</v>
          </cell>
          <cell r="G144" t="str">
            <v>Москва</v>
          </cell>
          <cell r="H144" t="str">
            <v>Юность Москвы</v>
          </cell>
          <cell r="I144"/>
          <cell r="J144"/>
          <cell r="K144" t="str">
            <v>Бурлаков О.П. Кравцова К.О.</v>
          </cell>
          <cell r="L144">
            <v>400</v>
          </cell>
        </row>
        <row r="145">
          <cell r="C145">
            <v>438</v>
          </cell>
          <cell r="D145" t="str">
            <v>Бодакина Елена</v>
          </cell>
          <cell r="E145">
            <v>34582</v>
          </cell>
          <cell r="F145">
            <v>1</v>
          </cell>
          <cell r="G145" t="str">
            <v>Москва</v>
          </cell>
          <cell r="H145" t="str">
            <v>ДЮСШ равн.возм.</v>
          </cell>
          <cell r="I145"/>
          <cell r="J145"/>
          <cell r="K145" t="str">
            <v>Крошкин Б.Ю</v>
          </cell>
          <cell r="L145">
            <v>200</v>
          </cell>
        </row>
        <row r="146">
          <cell r="C146">
            <v>404</v>
          </cell>
          <cell r="D146" t="str">
            <v>Луговских Наталья</v>
          </cell>
          <cell r="E146">
            <v>31927</v>
          </cell>
          <cell r="F146" t="str">
            <v>кмс</v>
          </cell>
          <cell r="G146" t="str">
            <v>Москва</v>
          </cell>
          <cell r="H146" t="str">
            <v>МГУ</v>
          </cell>
          <cell r="I146"/>
          <cell r="J146"/>
          <cell r="K146" t="str">
            <v>Паращук В.Н.</v>
          </cell>
          <cell r="L146">
            <v>400</v>
          </cell>
        </row>
        <row r="147">
          <cell r="C147">
            <v>404</v>
          </cell>
          <cell r="D147" t="str">
            <v>Луговских Наталья</v>
          </cell>
          <cell r="E147">
            <v>31927</v>
          </cell>
          <cell r="F147" t="str">
            <v>кмс</v>
          </cell>
          <cell r="G147" t="str">
            <v>Москва</v>
          </cell>
          <cell r="H147" t="str">
            <v>МГУ</v>
          </cell>
          <cell r="I147"/>
          <cell r="J147"/>
          <cell r="K147" t="str">
            <v>Паращук В.Н.</v>
          </cell>
          <cell r="L147">
            <v>60</v>
          </cell>
        </row>
        <row r="148">
          <cell r="C148">
            <v>393</v>
          </cell>
          <cell r="D148" t="str">
            <v>Демкина Яна</v>
          </cell>
          <cell r="E148">
            <v>35088</v>
          </cell>
          <cell r="F148" t="str">
            <v>кмс</v>
          </cell>
          <cell r="G148" t="str">
            <v>Москва</v>
          </cell>
          <cell r="H148" t="str">
            <v>СДЮШОР ЦСКА</v>
          </cell>
          <cell r="I148" t="str">
            <v xml:space="preserve"> </v>
          </cell>
          <cell r="J148"/>
          <cell r="K148" t="str">
            <v>Михеева В.В.,Смирнова Т.В.</v>
          </cell>
          <cell r="L148">
            <v>200</v>
          </cell>
        </row>
        <row r="149">
          <cell r="C149">
            <v>459</v>
          </cell>
          <cell r="D149" t="str">
            <v>Макарова Полина</v>
          </cell>
          <cell r="E149">
            <v>34331</v>
          </cell>
          <cell r="F149" t="str">
            <v>кмс</v>
          </cell>
          <cell r="G149" t="str">
            <v>Москва</v>
          </cell>
          <cell r="H149" t="str">
            <v>Юность Москвы</v>
          </cell>
          <cell r="I149"/>
          <cell r="J149"/>
          <cell r="K149" t="str">
            <v>Бурлаков О.П., Кравцова К.О.</v>
          </cell>
          <cell r="L149">
            <v>400</v>
          </cell>
        </row>
        <row r="150">
          <cell r="C150">
            <v>489</v>
          </cell>
          <cell r="D150" t="str">
            <v>Тхакур Санта</v>
          </cell>
          <cell r="E150">
            <v>34082</v>
          </cell>
          <cell r="F150" t="str">
            <v>кмс</v>
          </cell>
          <cell r="G150" t="str">
            <v>Москва</v>
          </cell>
          <cell r="H150" t="str">
            <v>МГФСО</v>
          </cell>
          <cell r="I150"/>
          <cell r="J150"/>
          <cell r="K150" t="str">
            <v>Голубенко Ю.И.</v>
          </cell>
          <cell r="L150">
            <v>800</v>
          </cell>
        </row>
        <row r="151">
          <cell r="C151">
            <v>307</v>
          </cell>
          <cell r="D151" t="str">
            <v>Малышева Анна</v>
          </cell>
          <cell r="E151">
            <v>35241</v>
          </cell>
          <cell r="F151">
            <v>1</v>
          </cell>
          <cell r="G151" t="str">
            <v>Москва</v>
          </cell>
          <cell r="H151" t="str">
            <v>СДЮШОР ЦСКА</v>
          </cell>
          <cell r="I151" t="str">
            <v xml:space="preserve"> </v>
          </cell>
          <cell r="J151"/>
          <cell r="K151" t="str">
            <v>Филатовы М.И., Е.А.</v>
          </cell>
          <cell r="L151" t="str">
            <v>60с/б</v>
          </cell>
        </row>
        <row r="152">
          <cell r="C152">
            <v>478</v>
          </cell>
          <cell r="D152" t="str">
            <v>Попова Анна</v>
          </cell>
          <cell r="E152">
            <v>34400</v>
          </cell>
          <cell r="F152" t="str">
            <v>кмс</v>
          </cell>
          <cell r="G152" t="str">
            <v>Москва</v>
          </cell>
          <cell r="H152" t="str">
            <v>Москвич</v>
          </cell>
          <cell r="I152"/>
          <cell r="J152"/>
          <cell r="K152" t="str">
            <v>Гуров А.Е.</v>
          </cell>
          <cell r="L152">
            <v>200</v>
          </cell>
        </row>
        <row r="153">
          <cell r="C153">
            <v>365</v>
          </cell>
          <cell r="D153" t="str">
            <v>Гуляева Александра</v>
          </cell>
          <cell r="E153">
            <v>34454</v>
          </cell>
          <cell r="F153" t="str">
            <v>мс</v>
          </cell>
          <cell r="G153" t="str">
            <v>Москва</v>
          </cell>
          <cell r="H153" t="str">
            <v>ЦСП по л/а</v>
          </cell>
          <cell r="I153"/>
          <cell r="J153"/>
          <cell r="K153" t="str">
            <v>Божко В.А., Гильмутдинов Ю.В., Попова Н.Л.</v>
          </cell>
          <cell r="L153">
            <v>800</v>
          </cell>
        </row>
        <row r="154">
          <cell r="C154">
            <v>446</v>
          </cell>
          <cell r="D154" t="str">
            <v>Давыдова Ирина</v>
          </cell>
          <cell r="E154">
            <v>32290</v>
          </cell>
          <cell r="F154" t="str">
            <v>мсмк</v>
          </cell>
          <cell r="G154" t="str">
            <v>Москва</v>
          </cell>
          <cell r="H154" t="str">
            <v>МГФСО</v>
          </cell>
          <cell r="I154"/>
          <cell r="J154"/>
          <cell r="K154" t="str">
            <v>Чемерисов Н.Ф.Сычев А.С.</v>
          </cell>
          <cell r="L154">
            <v>200</v>
          </cell>
        </row>
        <row r="155">
          <cell r="C155">
            <v>460</v>
          </cell>
          <cell r="D155" t="str">
            <v>Маринцева Ирина</v>
          </cell>
          <cell r="E155">
            <v>35123</v>
          </cell>
          <cell r="F155">
            <v>1</v>
          </cell>
          <cell r="G155" t="str">
            <v>Москва</v>
          </cell>
          <cell r="H155" t="str">
            <v xml:space="preserve">ЦСКА-Черемушки </v>
          </cell>
          <cell r="I155" t="str">
            <v xml:space="preserve"> </v>
          </cell>
          <cell r="J155"/>
          <cell r="K155" t="str">
            <v>Филатовы М.И., Е.А.,Гореловы</v>
          </cell>
          <cell r="L155">
            <v>400</v>
          </cell>
        </row>
        <row r="156">
          <cell r="C156">
            <v>433</v>
          </cell>
          <cell r="D156" t="str">
            <v>Подмарькова Арина</v>
          </cell>
          <cell r="E156">
            <v>34425</v>
          </cell>
          <cell r="F156" t="str">
            <v>кмс</v>
          </cell>
          <cell r="G156" t="str">
            <v>Москва</v>
          </cell>
          <cell r="H156" t="str">
            <v>МГФСО</v>
          </cell>
          <cell r="I156"/>
          <cell r="J156"/>
          <cell r="K156" t="str">
            <v>Голубенко Ю.И.Подмарьков С.К.</v>
          </cell>
          <cell r="L156">
            <v>200</v>
          </cell>
        </row>
        <row r="157">
          <cell r="C157">
            <v>405</v>
          </cell>
          <cell r="D157" t="str">
            <v>Микушева Анастасия</v>
          </cell>
          <cell r="E157">
            <v>34248</v>
          </cell>
          <cell r="F157">
            <v>1</v>
          </cell>
          <cell r="G157" t="str">
            <v>Москва</v>
          </cell>
          <cell r="H157" t="str">
            <v>ГУЗ</v>
          </cell>
          <cell r="I157"/>
          <cell r="J157"/>
          <cell r="K157" t="str">
            <v>Зайцев А. И</v>
          </cell>
          <cell r="L157">
            <v>400</v>
          </cell>
        </row>
        <row r="158">
          <cell r="C158">
            <v>470</v>
          </cell>
          <cell r="D158" t="str">
            <v>Милова Дарья</v>
          </cell>
          <cell r="E158">
            <v>36329</v>
          </cell>
          <cell r="F158" t="str">
            <v>кмс</v>
          </cell>
          <cell r="G158" t="str">
            <v>Москва</v>
          </cell>
          <cell r="H158" t="str">
            <v>ЦСП по л/а</v>
          </cell>
          <cell r="I158"/>
          <cell r="J158"/>
          <cell r="K158" t="str">
            <v>Зеленцова Т.П., Муханев А.В., Милова А.В.</v>
          </cell>
          <cell r="L158">
            <v>400</v>
          </cell>
        </row>
        <row r="159">
          <cell r="C159">
            <v>352</v>
          </cell>
          <cell r="D159" t="str">
            <v>Мнацаканова Татьяна</v>
          </cell>
          <cell r="E159">
            <v>30459</v>
          </cell>
          <cell r="F159" t="str">
            <v>мсмк</v>
          </cell>
          <cell r="G159" t="str">
            <v>Москва</v>
          </cell>
          <cell r="H159"/>
          <cell r="I159"/>
          <cell r="J159"/>
          <cell r="K159" t="str">
            <v>Самостоятельно</v>
          </cell>
          <cell r="L159" t="str">
            <v>высота</v>
          </cell>
        </row>
        <row r="160">
          <cell r="C160">
            <v>427</v>
          </cell>
          <cell r="D160" t="str">
            <v>Модина Алена</v>
          </cell>
          <cell r="E160" t="str">
            <v>0.0.96</v>
          </cell>
          <cell r="F160">
            <v>1</v>
          </cell>
          <cell r="G160" t="str">
            <v>Москва</v>
          </cell>
          <cell r="H160" t="str">
            <v>МГФСО</v>
          </cell>
          <cell r="I160"/>
          <cell r="J160"/>
          <cell r="K160" t="str">
            <v>Морочко М.А.</v>
          </cell>
          <cell r="L160" t="str">
            <v>длина</v>
          </cell>
        </row>
        <row r="161">
          <cell r="C161">
            <v>353</v>
          </cell>
          <cell r="D161" t="str">
            <v>Музанкова  Анастасия</v>
          </cell>
          <cell r="E161">
            <v>33614</v>
          </cell>
          <cell r="F161" t="str">
            <v>мс</v>
          </cell>
          <cell r="G161" t="str">
            <v>Москва</v>
          </cell>
          <cell r="H161" t="str">
            <v>МГФСО</v>
          </cell>
          <cell r="I161"/>
          <cell r="J161"/>
          <cell r="K161" t="str">
            <v>Барановы А.В. О.В.</v>
          </cell>
          <cell r="L161" t="str">
            <v>высота</v>
          </cell>
        </row>
        <row r="162">
          <cell r="C162">
            <v>341</v>
          </cell>
          <cell r="D162" t="str">
            <v>Муллина Ольга</v>
          </cell>
          <cell r="E162">
            <v>33817</v>
          </cell>
          <cell r="F162" t="str">
            <v>мс</v>
          </cell>
          <cell r="G162" t="str">
            <v>Москва</v>
          </cell>
          <cell r="H162" t="str">
            <v>МГФСО</v>
          </cell>
          <cell r="I162"/>
          <cell r="J162"/>
          <cell r="K162" t="str">
            <v>Кучеряну М.И.Лавриненко Н.Ф.</v>
          </cell>
          <cell r="L162" t="str">
            <v>шест</v>
          </cell>
        </row>
        <row r="163">
          <cell r="C163">
            <v>377</v>
          </cell>
          <cell r="D163" t="str">
            <v>Попова Анна</v>
          </cell>
          <cell r="E163">
            <v>34202</v>
          </cell>
          <cell r="F163" t="str">
            <v>кмс</v>
          </cell>
          <cell r="G163" t="str">
            <v>Москва</v>
          </cell>
          <cell r="H163" t="str">
            <v>СДЮШОР ЦСКА</v>
          </cell>
          <cell r="I163" t="str">
            <v xml:space="preserve"> </v>
          </cell>
          <cell r="J163"/>
          <cell r="K163" t="str">
            <v>Лиман В.П.,Логинова Н.С.</v>
          </cell>
          <cell r="L163">
            <v>800</v>
          </cell>
        </row>
        <row r="164">
          <cell r="C164">
            <v>370</v>
          </cell>
          <cell r="D164" t="str">
            <v>Мурашова Елена</v>
          </cell>
          <cell r="E164">
            <v>32055</v>
          </cell>
          <cell r="F164" t="str">
            <v>мс</v>
          </cell>
          <cell r="G164" t="str">
            <v>Вологодская</v>
          </cell>
          <cell r="H164"/>
          <cell r="I164"/>
          <cell r="J164" t="str">
            <v>в/к</v>
          </cell>
          <cell r="K164" t="str">
            <v>Плескач_Стыркина С.П. Бусырев А.В.</v>
          </cell>
          <cell r="L164">
            <v>1500</v>
          </cell>
        </row>
        <row r="165">
          <cell r="C165">
            <v>371</v>
          </cell>
          <cell r="D165" t="str">
            <v>Мусаева Джума</v>
          </cell>
          <cell r="E165">
            <v>35924</v>
          </cell>
          <cell r="F165">
            <v>1</v>
          </cell>
          <cell r="G165" t="str">
            <v>Москва</v>
          </cell>
          <cell r="H165" t="str">
            <v>МГФСО</v>
          </cell>
          <cell r="I165"/>
          <cell r="J165"/>
          <cell r="K165" t="str">
            <v>Богатырева Т.М.</v>
          </cell>
          <cell r="L165">
            <v>1500</v>
          </cell>
        </row>
        <row r="166">
          <cell r="C166">
            <v>367</v>
          </cell>
          <cell r="D166" t="str">
            <v>Калистратова  Александра</v>
          </cell>
          <cell r="E166">
            <v>32643</v>
          </cell>
          <cell r="F166" t="str">
            <v>мс</v>
          </cell>
          <cell r="G166" t="str">
            <v>Москва</v>
          </cell>
          <cell r="H166" t="str">
            <v>Ю.М.-Знаменские</v>
          </cell>
          <cell r="I166"/>
          <cell r="J166"/>
          <cell r="K166" t="str">
            <v>Салов  А.А.</v>
          </cell>
          <cell r="L166">
            <v>800</v>
          </cell>
        </row>
        <row r="167">
          <cell r="C167">
            <v>471</v>
          </cell>
          <cell r="D167" t="str">
            <v>Назарова Наталья</v>
          </cell>
          <cell r="E167">
            <v>29001</v>
          </cell>
          <cell r="F167" t="str">
            <v>змс</v>
          </cell>
          <cell r="G167" t="str">
            <v>Москва</v>
          </cell>
          <cell r="H167" t="str">
            <v>ГБУ ЦСП ЛУЧ</v>
          </cell>
          <cell r="I167"/>
          <cell r="J167"/>
          <cell r="K167" t="str">
            <v>Федорива Л.В.</v>
          </cell>
          <cell r="L167">
            <v>400</v>
          </cell>
        </row>
        <row r="168">
          <cell r="C168">
            <v>473</v>
          </cell>
          <cell r="D168" t="str">
            <v>Орехова Дарья</v>
          </cell>
          <cell r="E168">
            <v>33946</v>
          </cell>
          <cell r="F168" t="str">
            <v>мс</v>
          </cell>
          <cell r="G168" t="str">
            <v>Москва</v>
          </cell>
          <cell r="H168" t="str">
            <v>Ю.М.-Знаменские</v>
          </cell>
          <cell r="I168"/>
          <cell r="J168"/>
          <cell r="K168" t="str">
            <v>Лиман  В.П.,Иванов В.М.,Власов Ю.К.</v>
          </cell>
          <cell r="L168">
            <v>800</v>
          </cell>
        </row>
        <row r="169">
          <cell r="C169">
            <v>472</v>
          </cell>
          <cell r="D169" t="str">
            <v>Немыкина Анастасия</v>
          </cell>
          <cell r="E169">
            <v>34102</v>
          </cell>
          <cell r="F169" t="str">
            <v>мс</v>
          </cell>
          <cell r="G169" t="str">
            <v>Москва</v>
          </cell>
          <cell r="H169" t="str">
            <v>МГФСО</v>
          </cell>
          <cell r="I169"/>
          <cell r="J169"/>
          <cell r="K169" t="str">
            <v>Голубенко Ю.И., Головко З.Б.</v>
          </cell>
          <cell r="L169">
            <v>400</v>
          </cell>
        </row>
        <row r="170">
          <cell r="C170">
            <v>316</v>
          </cell>
          <cell r="D170" t="str">
            <v>Нидбайкина Дарья</v>
          </cell>
          <cell r="E170">
            <v>34694</v>
          </cell>
          <cell r="F170" t="str">
            <v>кмс</v>
          </cell>
          <cell r="G170" t="str">
            <v>Москва</v>
          </cell>
          <cell r="H170" t="str">
            <v>ЦСП по л/а</v>
          </cell>
          <cell r="I170"/>
          <cell r="J170"/>
          <cell r="K170" t="str">
            <v>Тер-Аванесов Е.А., Сехина Т.Г., Ширяев С.П.</v>
          </cell>
          <cell r="L170" t="str">
            <v>тройной</v>
          </cell>
        </row>
        <row r="171">
          <cell r="C171">
            <v>308</v>
          </cell>
          <cell r="D171" t="str">
            <v>Николаева Анастасия</v>
          </cell>
          <cell r="E171">
            <v>34966</v>
          </cell>
          <cell r="F171" t="str">
            <v>мс</v>
          </cell>
          <cell r="G171" t="str">
            <v>Московская</v>
          </cell>
          <cell r="H171" t="str">
            <v>Сборная РФ</v>
          </cell>
          <cell r="I171"/>
          <cell r="J171" t="str">
            <v>в/к</v>
          </cell>
          <cell r="K171" t="str">
            <v>Маслаков В.М.</v>
          </cell>
          <cell r="L171" t="str">
            <v>60с/б</v>
          </cell>
        </row>
        <row r="172">
          <cell r="C172">
            <v>357</v>
          </cell>
          <cell r="D172" t="str">
            <v>Аникина Валерия</v>
          </cell>
          <cell r="E172">
            <v>35263</v>
          </cell>
          <cell r="F172" t="str">
            <v>кмс</v>
          </cell>
          <cell r="G172" t="str">
            <v>Москва</v>
          </cell>
          <cell r="H172" t="str">
            <v>Ю.М.-Знаменские</v>
          </cell>
          <cell r="I172"/>
          <cell r="J172"/>
          <cell r="K172" t="str">
            <v>Васяткины В.П., А.В.</v>
          </cell>
          <cell r="L172">
            <v>200</v>
          </cell>
        </row>
        <row r="173">
          <cell r="C173">
            <v>327</v>
          </cell>
          <cell r="D173" t="str">
            <v>Огрицко Мария</v>
          </cell>
          <cell r="E173">
            <v>34394</v>
          </cell>
          <cell r="F173" t="str">
            <v>кмс</v>
          </cell>
          <cell r="G173" t="str">
            <v>Москва</v>
          </cell>
          <cell r="H173" t="str">
            <v>ЦСП по л/а</v>
          </cell>
          <cell r="I173"/>
          <cell r="J173"/>
          <cell r="K173" t="str">
            <v>Васильев С.В.</v>
          </cell>
          <cell r="L173" t="str">
            <v>ядро</v>
          </cell>
        </row>
        <row r="174">
          <cell r="C174">
            <v>397</v>
          </cell>
          <cell r="D174" t="str">
            <v>Кабакова Светлана</v>
          </cell>
          <cell r="E174">
            <v>33922</v>
          </cell>
          <cell r="F174" t="str">
            <v>кмс</v>
          </cell>
          <cell r="G174" t="str">
            <v>Москва</v>
          </cell>
          <cell r="H174" t="str">
            <v>Ю.М.-Знаменские</v>
          </cell>
          <cell r="I174"/>
          <cell r="J174"/>
          <cell r="K174" t="str">
            <v>Палеха, Ульянов</v>
          </cell>
          <cell r="L174">
            <v>200</v>
          </cell>
        </row>
        <row r="175">
          <cell r="C175">
            <v>328</v>
          </cell>
          <cell r="D175" t="str">
            <v>Олейник Анна</v>
          </cell>
          <cell r="E175">
            <v>33576</v>
          </cell>
          <cell r="F175" t="str">
            <v>кмс</v>
          </cell>
          <cell r="G175" t="str">
            <v>Москва</v>
          </cell>
          <cell r="H175" t="str">
            <v>СДЮСШОР-44</v>
          </cell>
          <cell r="I175"/>
          <cell r="J175"/>
          <cell r="K175" t="str">
            <v>Ревун Е.Н.,Ревун В.Д.</v>
          </cell>
          <cell r="L175" t="str">
            <v>ядро</v>
          </cell>
        </row>
        <row r="176">
          <cell r="C176">
            <v>473</v>
          </cell>
          <cell r="D176" t="str">
            <v>Орехова Дарья</v>
          </cell>
          <cell r="E176">
            <v>33946</v>
          </cell>
          <cell r="F176" t="str">
            <v>мс</v>
          </cell>
          <cell r="G176" t="str">
            <v>Москва</v>
          </cell>
          <cell r="H176" t="str">
            <v>Ю.М.-Знаменские</v>
          </cell>
          <cell r="I176"/>
          <cell r="J176"/>
          <cell r="K176" t="str">
            <v>Лиман  В.П.,Иванов В.М.,Власов Ю.К.</v>
          </cell>
          <cell r="L176">
            <v>400</v>
          </cell>
        </row>
        <row r="177">
          <cell r="C177">
            <v>511</v>
          </cell>
          <cell r="D177" t="str">
            <v>Соколова Александра</v>
          </cell>
          <cell r="E177">
            <v>34784</v>
          </cell>
          <cell r="F177" t="str">
            <v>кмс</v>
          </cell>
          <cell r="G177" t="str">
            <v>Москва</v>
          </cell>
          <cell r="H177" t="str">
            <v>Ю.М.-Знаменские</v>
          </cell>
          <cell r="I177"/>
          <cell r="J177"/>
          <cell r="K177" t="str">
            <v>Косенкова Ю.В., Куканов Ю.С., Бикуа-Мфантсе Т.С.</v>
          </cell>
          <cell r="L177">
            <v>800</v>
          </cell>
        </row>
        <row r="178">
          <cell r="C178">
            <v>372</v>
          </cell>
          <cell r="D178" t="str">
            <v>Орлова Елена</v>
          </cell>
          <cell r="E178">
            <v>29371</v>
          </cell>
          <cell r="F178" t="str">
            <v>мсмк</v>
          </cell>
          <cell r="G178" t="str">
            <v>Московская</v>
          </cell>
          <cell r="H178" t="str">
            <v>ЦСП по л/а</v>
          </cell>
          <cell r="I178"/>
          <cell r="J178" t="str">
            <v>в/к</v>
          </cell>
          <cell r="K178" t="str">
            <v>Божко ВА</v>
          </cell>
          <cell r="L178">
            <v>1500</v>
          </cell>
        </row>
        <row r="179">
          <cell r="C179">
            <v>373</v>
          </cell>
          <cell r="D179" t="str">
            <v>Останина Мария</v>
          </cell>
          <cell r="E179">
            <v>34421</v>
          </cell>
          <cell r="F179" t="str">
            <v>кмс</v>
          </cell>
          <cell r="G179" t="str">
            <v>Москва</v>
          </cell>
          <cell r="H179" t="str">
            <v>СДЮСШОР 24</v>
          </cell>
          <cell r="I179"/>
          <cell r="J179"/>
          <cell r="K179" t="str">
            <v>Фролова Т.С.,Симонов Р.Р.</v>
          </cell>
          <cell r="L179">
            <v>1500</v>
          </cell>
        </row>
        <row r="180">
          <cell r="C180">
            <v>373</v>
          </cell>
          <cell r="D180" t="str">
            <v>Останина Мария</v>
          </cell>
          <cell r="E180">
            <v>34421</v>
          </cell>
          <cell r="F180" t="str">
            <v>кмс</v>
          </cell>
          <cell r="G180" t="str">
            <v>Москва</v>
          </cell>
          <cell r="H180" t="str">
            <v>СДЮСШОР 24</v>
          </cell>
          <cell r="I180"/>
          <cell r="J180"/>
          <cell r="K180" t="str">
            <v>Фролова Т.С.,Симонов Р.Р.</v>
          </cell>
          <cell r="L180">
            <v>3000</v>
          </cell>
        </row>
        <row r="181">
          <cell r="C181">
            <v>309</v>
          </cell>
          <cell r="D181" t="str">
            <v>Павлик Екатерина</v>
          </cell>
          <cell r="E181">
            <v>34039</v>
          </cell>
          <cell r="F181" t="str">
            <v>мс</v>
          </cell>
          <cell r="G181" t="str">
            <v>Москва</v>
          </cell>
          <cell r="H181" t="str">
            <v>СДЮШОР ЦСКА</v>
          </cell>
          <cell r="I181" t="str">
            <v xml:space="preserve"> </v>
          </cell>
          <cell r="J181"/>
          <cell r="K181" t="str">
            <v>Михеева В.В.,Коростылев А.В.</v>
          </cell>
          <cell r="L181" t="str">
            <v>60с/б</v>
          </cell>
        </row>
        <row r="182">
          <cell r="C182">
            <v>458</v>
          </cell>
          <cell r="D182" t="str">
            <v>Ложкина Светлана</v>
          </cell>
          <cell r="E182">
            <v>34755</v>
          </cell>
          <cell r="F182" t="str">
            <v>кмс</v>
          </cell>
          <cell r="G182" t="str">
            <v>Москва</v>
          </cell>
          <cell r="H182" t="str">
            <v>Юность Москвы</v>
          </cell>
          <cell r="I182"/>
          <cell r="J182"/>
          <cell r="K182" t="str">
            <v>Бурлаков О.П. Кравцова К.О.</v>
          </cell>
          <cell r="L182">
            <v>200</v>
          </cell>
        </row>
        <row r="183">
          <cell r="C183">
            <v>500</v>
          </cell>
          <cell r="D183" t="str">
            <v xml:space="preserve">Горелова Дарья </v>
          </cell>
          <cell r="E183">
            <v>34769</v>
          </cell>
          <cell r="F183" t="str">
            <v>кмс</v>
          </cell>
          <cell r="G183" t="str">
            <v>Москва</v>
          </cell>
          <cell r="H183" t="str">
            <v>Самбо-70 отделение "Черемушки"</v>
          </cell>
          <cell r="I183"/>
          <cell r="J183"/>
          <cell r="K183" t="str">
            <v>Гореловы Н.Б., В.Н.</v>
          </cell>
          <cell r="L183">
            <v>800</v>
          </cell>
        </row>
        <row r="184">
          <cell r="C184">
            <v>390</v>
          </cell>
          <cell r="D184" t="str">
            <v xml:space="preserve">Гаджиева Анастасия </v>
          </cell>
          <cell r="E184">
            <v>35226</v>
          </cell>
          <cell r="F184" t="str">
            <v>кмс</v>
          </cell>
          <cell r="G184" t="str">
            <v>Москва</v>
          </cell>
          <cell r="H184" t="str">
            <v>Ю.М.-Знаменские,УОР-2</v>
          </cell>
          <cell r="I184"/>
          <cell r="J184"/>
          <cell r="K184" t="str">
            <v>Васяткины В.П., А.В.,Капелюшне С.Т.</v>
          </cell>
          <cell r="L184">
            <v>200</v>
          </cell>
        </row>
        <row r="185">
          <cell r="C185">
            <v>474</v>
          </cell>
          <cell r="D185" t="str">
            <v>Пасичная Кристина</v>
          </cell>
          <cell r="E185">
            <v>34727</v>
          </cell>
          <cell r="F185" t="str">
            <v>мс</v>
          </cell>
          <cell r="G185" t="str">
            <v>Москва</v>
          </cell>
          <cell r="H185" t="str">
            <v>МГФСО</v>
          </cell>
          <cell r="I185"/>
          <cell r="J185"/>
          <cell r="K185" t="str">
            <v>Чемерисов Н.Ф., Просвиркина Е.П.</v>
          </cell>
          <cell r="L185">
            <v>400</v>
          </cell>
        </row>
        <row r="186">
          <cell r="C186">
            <v>374</v>
          </cell>
          <cell r="D186" t="str">
            <v>Петрова Валерия</v>
          </cell>
          <cell r="E186">
            <v>35564</v>
          </cell>
          <cell r="F186" t="str">
            <v>кмс</v>
          </cell>
          <cell r="G186" t="str">
            <v>Москва</v>
          </cell>
          <cell r="H186" t="str">
            <v>Ю.М.-Знаменские</v>
          </cell>
          <cell r="I186"/>
          <cell r="J186"/>
          <cell r="K186" t="str">
            <v>Мосины  И.В., И.Н.</v>
          </cell>
          <cell r="L186">
            <v>1500</v>
          </cell>
        </row>
        <row r="187">
          <cell r="C187">
            <v>507</v>
          </cell>
          <cell r="D187" t="str">
            <v>Папкова Мария</v>
          </cell>
          <cell r="E187">
            <v>35978</v>
          </cell>
          <cell r="F187">
            <v>1</v>
          </cell>
          <cell r="G187" t="str">
            <v>Москва</v>
          </cell>
          <cell r="H187" t="str">
            <v>Ю.М.-Знаменские</v>
          </cell>
          <cell r="I187"/>
          <cell r="J187"/>
          <cell r="K187" t="str">
            <v>Фоменков Ю.Н., Лиман  В.П.,</v>
          </cell>
          <cell r="L187">
            <v>800</v>
          </cell>
        </row>
        <row r="188">
          <cell r="C188">
            <v>375</v>
          </cell>
          <cell r="D188" t="str">
            <v>Пивоварова Наталья</v>
          </cell>
          <cell r="E188">
            <v>34713</v>
          </cell>
          <cell r="F188" t="str">
            <v>кмс</v>
          </cell>
          <cell r="G188" t="str">
            <v>Москва</v>
          </cell>
          <cell r="H188" t="str">
            <v>ДЮСШ-95</v>
          </cell>
          <cell r="I188"/>
          <cell r="J188"/>
          <cell r="K188" t="str">
            <v>Чамеев Н.С</v>
          </cell>
          <cell r="L188">
            <v>1500</v>
          </cell>
        </row>
        <row r="189">
          <cell r="C189">
            <v>379</v>
          </cell>
          <cell r="D189" t="str">
            <v>Скворчевская Наталья</v>
          </cell>
          <cell r="E189">
            <v>31599</v>
          </cell>
          <cell r="F189" t="str">
            <v>мс</v>
          </cell>
          <cell r="G189" t="str">
            <v>Москва</v>
          </cell>
          <cell r="H189" t="str">
            <v>МГФСО</v>
          </cell>
          <cell r="I189"/>
          <cell r="J189"/>
          <cell r="K189" t="str">
            <v>Богатырева Т.М.Фоляк Е.В.</v>
          </cell>
          <cell r="L189">
            <v>800</v>
          </cell>
        </row>
        <row r="190">
          <cell r="C190">
            <v>475</v>
          </cell>
          <cell r="D190" t="str">
            <v>Плахина Ольга</v>
          </cell>
          <cell r="E190">
            <v>35103</v>
          </cell>
          <cell r="F190" t="str">
            <v>кмс</v>
          </cell>
          <cell r="G190" t="str">
            <v>Москва</v>
          </cell>
          <cell r="H190" t="str">
            <v>МГФСО</v>
          </cell>
          <cell r="I190"/>
          <cell r="J190"/>
          <cell r="K190" t="str">
            <v>Голубенко Ю.И.Никонов С.Г.</v>
          </cell>
          <cell r="L190">
            <v>400</v>
          </cell>
        </row>
        <row r="191">
          <cell r="C191">
            <v>442</v>
          </cell>
          <cell r="D191" t="str">
            <v>Галицкая Алина</v>
          </cell>
          <cell r="E191">
            <v>34025</v>
          </cell>
          <cell r="F191" t="str">
            <v>мс</v>
          </cell>
          <cell r="G191" t="str">
            <v>Москва</v>
          </cell>
          <cell r="H191" t="str">
            <v>Ю.М.-Знаменские</v>
          </cell>
          <cell r="I191"/>
          <cell r="J191"/>
          <cell r="K191" t="str">
            <v>Трефилов  В.А., Пеньшина А.И.</v>
          </cell>
          <cell r="L191">
            <v>200</v>
          </cell>
        </row>
        <row r="192">
          <cell r="C192">
            <v>476</v>
          </cell>
          <cell r="D192" t="str">
            <v>Погодина Анастасия</v>
          </cell>
          <cell r="E192">
            <v>33406</v>
          </cell>
          <cell r="F192">
            <v>1</v>
          </cell>
          <cell r="G192" t="str">
            <v>Москва</v>
          </cell>
          <cell r="H192" t="str">
            <v>МГТУ им. Баумана</v>
          </cell>
          <cell r="I192"/>
          <cell r="J192"/>
          <cell r="K192" t="str">
            <v>Толстой Е.В.</v>
          </cell>
          <cell r="L192">
            <v>400</v>
          </cell>
        </row>
        <row r="193">
          <cell r="C193">
            <v>391</v>
          </cell>
          <cell r="D193" t="str">
            <v>Гришина Анна</v>
          </cell>
          <cell r="E193">
            <v>34052</v>
          </cell>
          <cell r="F193" t="str">
            <v>кмс</v>
          </cell>
          <cell r="G193" t="str">
            <v>Москва</v>
          </cell>
          <cell r="H193" t="str">
            <v>МГУ</v>
          </cell>
          <cell r="I193"/>
          <cell r="J193"/>
          <cell r="K193" t="str">
            <v>Паращук В.Н.</v>
          </cell>
          <cell r="L193">
            <v>200</v>
          </cell>
        </row>
        <row r="194">
          <cell r="C194">
            <v>477</v>
          </cell>
          <cell r="D194" t="str">
            <v>Половинкина София</v>
          </cell>
          <cell r="E194">
            <v>34972</v>
          </cell>
          <cell r="F194">
            <v>1</v>
          </cell>
          <cell r="G194" t="str">
            <v>Москва</v>
          </cell>
          <cell r="H194" t="str">
            <v>ДЮСШ 82</v>
          </cell>
          <cell r="I194"/>
          <cell r="J194"/>
          <cell r="K194" t="str">
            <v>Смолянский П.Г.</v>
          </cell>
          <cell r="L194">
            <v>400</v>
          </cell>
        </row>
        <row r="195">
          <cell r="C195">
            <v>310</v>
          </cell>
          <cell r="D195" t="str">
            <v>Пономарева Ксения</v>
          </cell>
          <cell r="E195">
            <v>35178</v>
          </cell>
          <cell r="F195">
            <v>1</v>
          </cell>
          <cell r="G195" t="str">
            <v>Москва</v>
          </cell>
          <cell r="H195" t="str">
            <v>СДЮШОР ЦСКА</v>
          </cell>
          <cell r="I195" t="str">
            <v xml:space="preserve"> </v>
          </cell>
          <cell r="J195"/>
          <cell r="K195" t="str">
            <v>Михеева В.В.,Коростылев А.В.</v>
          </cell>
          <cell r="L195" t="str">
            <v>60с/б</v>
          </cell>
        </row>
        <row r="196">
          <cell r="C196">
            <v>376</v>
          </cell>
          <cell r="D196" t="str">
            <v>Попкова Наталья</v>
          </cell>
          <cell r="E196" t="str">
            <v>21.09.1988</v>
          </cell>
          <cell r="F196" t="str">
            <v>мсмк</v>
          </cell>
          <cell r="G196" t="str">
            <v>Москва</v>
          </cell>
          <cell r="H196" t="str">
            <v>ЦСП по л/а</v>
          </cell>
          <cell r="I196"/>
          <cell r="J196"/>
          <cell r="K196" t="str">
            <v>Епишин С.Д., Подкопаева Е.И., Невежин В.И.</v>
          </cell>
          <cell r="L196">
            <v>1500</v>
          </cell>
        </row>
        <row r="197">
          <cell r="C197">
            <v>356</v>
          </cell>
          <cell r="D197" t="str">
            <v>Власова Наталья</v>
          </cell>
          <cell r="E197" t="str">
            <v>19.07.88</v>
          </cell>
          <cell r="F197" t="str">
            <v>мсмк</v>
          </cell>
          <cell r="G197" t="str">
            <v xml:space="preserve">Москва-Приморский </v>
          </cell>
          <cell r="H197" t="str">
            <v>РОО КСК ЛУЧ</v>
          </cell>
          <cell r="I197"/>
          <cell r="J197"/>
          <cell r="K197" t="str">
            <v>Куканов ЮС</v>
          </cell>
          <cell r="L197">
            <v>3000</v>
          </cell>
        </row>
        <row r="198">
          <cell r="C198">
            <v>329</v>
          </cell>
          <cell r="D198" t="str">
            <v>Попова Анастасия</v>
          </cell>
          <cell r="E198">
            <v>35162</v>
          </cell>
          <cell r="F198">
            <v>1</v>
          </cell>
          <cell r="G198" t="str">
            <v>Москва</v>
          </cell>
          <cell r="H198" t="str">
            <v>Ю.М.-Знаменские</v>
          </cell>
          <cell r="I198"/>
          <cell r="J198"/>
          <cell r="K198" t="str">
            <v>Казеев Е.М.,БахтинК.Г</v>
          </cell>
          <cell r="L198" t="str">
            <v>ядро</v>
          </cell>
        </row>
        <row r="199">
          <cell r="C199">
            <v>377</v>
          </cell>
          <cell r="D199" t="str">
            <v>Попова Анна</v>
          </cell>
          <cell r="E199">
            <v>34202</v>
          </cell>
          <cell r="F199" t="str">
            <v>кмс</v>
          </cell>
          <cell r="G199" t="str">
            <v>Москва</v>
          </cell>
          <cell r="H199" t="str">
            <v>СДЮШОР ЦСКА</v>
          </cell>
          <cell r="I199" t="str">
            <v xml:space="preserve"> </v>
          </cell>
          <cell r="J199"/>
          <cell r="K199" t="str">
            <v>Лиман В.П.,Логинова Н.С.</v>
          </cell>
          <cell r="L199">
            <v>1500</v>
          </cell>
        </row>
        <row r="200">
          <cell r="C200">
            <v>452</v>
          </cell>
          <cell r="D200" t="str">
            <v>Козменко Виктория</v>
          </cell>
          <cell r="E200">
            <v>34738</v>
          </cell>
          <cell r="F200" t="str">
            <v>кмс</v>
          </cell>
          <cell r="G200" t="str">
            <v>Москва</v>
          </cell>
          <cell r="H200" t="str">
            <v>ЦСП по л/а - МГФСО</v>
          </cell>
          <cell r="I200"/>
          <cell r="J200"/>
          <cell r="K200" t="str">
            <v>Епишин С.Д., Подкопаева Е.И.,
Голубенко Ю.И., Епишин Ф.С.</v>
          </cell>
          <cell r="L200">
            <v>800</v>
          </cell>
        </row>
        <row r="201">
          <cell r="C201">
            <v>478</v>
          </cell>
          <cell r="D201" t="str">
            <v>Попова Анна</v>
          </cell>
          <cell r="E201">
            <v>34400</v>
          </cell>
          <cell r="F201" t="str">
            <v>кмс</v>
          </cell>
          <cell r="G201" t="str">
            <v>Москва</v>
          </cell>
          <cell r="H201" t="str">
            <v>Москвич</v>
          </cell>
          <cell r="I201"/>
          <cell r="J201"/>
          <cell r="K201" t="str">
            <v>Гуров А.Е.</v>
          </cell>
          <cell r="L201">
            <v>400</v>
          </cell>
        </row>
        <row r="202">
          <cell r="C202">
            <v>450</v>
          </cell>
          <cell r="D202" t="str">
            <v>Кириллова Людмила</v>
          </cell>
          <cell r="E202">
            <v>31998</v>
          </cell>
          <cell r="F202" t="str">
            <v>мс</v>
          </cell>
          <cell r="G202" t="str">
            <v>Москва-Пенза</v>
          </cell>
          <cell r="H202" t="str">
            <v>РОО КСК ЛУЧ</v>
          </cell>
          <cell r="I202"/>
          <cell r="J202"/>
          <cell r="K202" t="str">
            <v>Федорива ЛВ, Краснов РБ</v>
          </cell>
          <cell r="L202">
            <v>200</v>
          </cell>
        </row>
        <row r="203">
          <cell r="C203">
            <v>479</v>
          </cell>
          <cell r="D203" t="str">
            <v>Попова Екатерина</v>
          </cell>
          <cell r="E203">
            <v>32539</v>
          </cell>
          <cell r="F203" t="str">
            <v>кмс</v>
          </cell>
          <cell r="G203" t="str">
            <v>Москва</v>
          </cell>
          <cell r="H203" t="str">
            <v>СДЮШОР ЦСКА</v>
          </cell>
          <cell r="I203" t="str">
            <v xml:space="preserve"> </v>
          </cell>
          <cell r="J203"/>
          <cell r="K203" t="str">
            <v>Филатовы М.И., Е.А.</v>
          </cell>
          <cell r="L203">
            <v>400</v>
          </cell>
        </row>
        <row r="204">
          <cell r="C204">
            <v>409</v>
          </cell>
          <cell r="D204" t="str">
            <v>Слободкина Екатерина</v>
          </cell>
          <cell r="E204">
            <v>34002</v>
          </cell>
          <cell r="F204" t="str">
            <v>кмс</v>
          </cell>
          <cell r="G204" t="str">
            <v>Москва</v>
          </cell>
          <cell r="H204" t="str">
            <v>МГУ</v>
          </cell>
          <cell r="I204"/>
          <cell r="J204"/>
          <cell r="K204" t="str">
            <v>Паращук В.Н.</v>
          </cell>
          <cell r="L204">
            <v>200</v>
          </cell>
        </row>
        <row r="205">
          <cell r="C205">
            <v>480</v>
          </cell>
          <cell r="D205" t="str">
            <v>Поспелова Анна</v>
          </cell>
          <cell r="E205">
            <v>33409</v>
          </cell>
          <cell r="F205" t="str">
            <v>мс</v>
          </cell>
          <cell r="G205" t="str">
            <v>Москва</v>
          </cell>
          <cell r="H205" t="str">
            <v>МГФСО</v>
          </cell>
          <cell r="I205"/>
          <cell r="J205"/>
          <cell r="K205" t="str">
            <v>Чемерисов Н.Ф.</v>
          </cell>
          <cell r="L205">
            <v>400</v>
          </cell>
        </row>
        <row r="206">
          <cell r="C206">
            <v>398</v>
          </cell>
          <cell r="D206" t="str">
            <v>Карасёва Светлана</v>
          </cell>
          <cell r="E206">
            <v>34720</v>
          </cell>
          <cell r="F206">
            <v>1</v>
          </cell>
          <cell r="G206" t="str">
            <v>Москва</v>
          </cell>
          <cell r="H206" t="str">
            <v>Ю.М.-Знаменские</v>
          </cell>
          <cell r="I206"/>
          <cell r="J206"/>
          <cell r="K206" t="str">
            <v>Салов  А.А.</v>
          </cell>
          <cell r="L206">
            <v>200</v>
          </cell>
        </row>
        <row r="207">
          <cell r="C207">
            <v>510</v>
          </cell>
          <cell r="D207" t="str">
            <v>Самигуллина Эльмира</v>
          </cell>
          <cell r="E207" t="str">
            <v>21.10.1992</v>
          </cell>
          <cell r="F207" t="str">
            <v>кмс</v>
          </cell>
          <cell r="G207" t="str">
            <v>Москва</v>
          </cell>
          <cell r="H207" t="str">
            <v>ЦСП по л/а</v>
          </cell>
          <cell r="I207"/>
          <cell r="J207"/>
          <cell r="K207" t="str">
            <v>Плескач-Стыркина С.П., Кириллова М.А.</v>
          </cell>
          <cell r="L207">
            <v>800</v>
          </cell>
        </row>
        <row r="208">
          <cell r="C208">
            <v>378</v>
          </cell>
          <cell r="D208" t="str">
            <v>Поспелова Марина</v>
          </cell>
          <cell r="E208">
            <v>33077</v>
          </cell>
          <cell r="F208" t="str">
            <v>мсмк</v>
          </cell>
          <cell r="G208" t="str">
            <v>Москва-Ярославская</v>
          </cell>
          <cell r="H208" t="str">
            <v>ГБУ ЦСП ЛУЧ</v>
          </cell>
          <cell r="I208"/>
          <cell r="J208"/>
          <cell r="K208" t="str">
            <v>Телятников ММ. ,Круговой К</v>
          </cell>
          <cell r="L208">
            <v>1500</v>
          </cell>
        </row>
        <row r="209">
          <cell r="C209">
            <v>406</v>
          </cell>
          <cell r="D209" t="str">
            <v>Пронина Елена</v>
          </cell>
          <cell r="E209">
            <v>33597</v>
          </cell>
          <cell r="F209">
            <v>1</v>
          </cell>
          <cell r="G209" t="str">
            <v>Москва</v>
          </cell>
          <cell r="H209" t="str">
            <v>СДЮШОР ЦСКА</v>
          </cell>
          <cell r="I209" t="str">
            <v xml:space="preserve"> </v>
          </cell>
          <cell r="J209"/>
          <cell r="K209" t="str">
            <v>Филатовы М.И., Е.А.</v>
          </cell>
          <cell r="L209">
            <v>60</v>
          </cell>
        </row>
        <row r="210">
          <cell r="C210">
            <v>428</v>
          </cell>
          <cell r="D210" t="str">
            <v>Прохорова Кристина</v>
          </cell>
          <cell r="E210">
            <v>35182</v>
          </cell>
          <cell r="F210">
            <v>1</v>
          </cell>
          <cell r="G210" t="str">
            <v>Москва</v>
          </cell>
          <cell r="H210" t="str">
            <v>Ю.М.-Знаменские</v>
          </cell>
          <cell r="I210"/>
          <cell r="J210"/>
          <cell r="K210" t="str">
            <v>Павлова Н.В., Павлов В.И.,Назаров С.А.</v>
          </cell>
          <cell r="L210" t="str">
            <v>длина</v>
          </cell>
        </row>
        <row r="211">
          <cell r="C211">
            <v>512</v>
          </cell>
          <cell r="D211" t="str">
            <v>Спасовходская Оксана</v>
          </cell>
          <cell r="E211">
            <v>30929</v>
          </cell>
          <cell r="F211" t="str">
            <v>мс</v>
          </cell>
          <cell r="G211" t="str">
            <v>Москва</v>
          </cell>
          <cell r="H211" t="str">
            <v>Юность Москвы</v>
          </cell>
          <cell r="I211"/>
          <cell r="J211"/>
          <cell r="K211" t="str">
            <v>Плескач-Стыркина С.П.</v>
          </cell>
          <cell r="L211">
            <v>800</v>
          </cell>
        </row>
        <row r="212">
          <cell r="C212">
            <v>429</v>
          </cell>
          <cell r="D212" t="str">
            <v>Пучкина Ирина</v>
          </cell>
          <cell r="E212">
            <v>34483</v>
          </cell>
          <cell r="F212">
            <v>1</v>
          </cell>
          <cell r="G212" t="str">
            <v>Москва</v>
          </cell>
          <cell r="H212" t="str">
            <v>Ю.М.-Знаменские</v>
          </cell>
          <cell r="I212"/>
          <cell r="J212"/>
          <cell r="K212" t="str">
            <v>Иванов В.М.</v>
          </cell>
          <cell r="L212" t="str">
            <v>длина</v>
          </cell>
        </row>
        <row r="213">
          <cell r="C213">
            <v>429</v>
          </cell>
          <cell r="D213" t="str">
            <v>Пучкина Ирина</v>
          </cell>
          <cell r="E213">
            <v>34483</v>
          </cell>
          <cell r="F213">
            <v>1</v>
          </cell>
          <cell r="G213" t="str">
            <v>Москва</v>
          </cell>
          <cell r="H213" t="str">
            <v>Ю.М.-Знаменские</v>
          </cell>
          <cell r="I213"/>
          <cell r="J213"/>
          <cell r="K213" t="str">
            <v>Иванов В.М.</v>
          </cell>
          <cell r="L213" t="str">
            <v>тройной</v>
          </cell>
        </row>
        <row r="214">
          <cell r="C214">
            <v>311</v>
          </cell>
          <cell r="D214" t="str">
            <v>Резникова Марина</v>
          </cell>
          <cell r="E214" t="str">
            <v>0.0.91</v>
          </cell>
          <cell r="F214" t="str">
            <v>мс</v>
          </cell>
          <cell r="G214" t="str">
            <v>Москва</v>
          </cell>
          <cell r="H214" t="str">
            <v>МГФСО</v>
          </cell>
          <cell r="I214"/>
          <cell r="J214"/>
          <cell r="K214" t="str">
            <v>Морочко М.А.</v>
          </cell>
          <cell r="L214" t="str">
            <v>60с/б</v>
          </cell>
        </row>
        <row r="215">
          <cell r="C215">
            <v>312</v>
          </cell>
          <cell r="D215" t="str">
            <v>Сафрыжева Анастасия</v>
          </cell>
          <cell r="E215">
            <v>35093</v>
          </cell>
          <cell r="F215" t="str">
            <v>кмс</v>
          </cell>
          <cell r="G215" t="str">
            <v>Москва</v>
          </cell>
          <cell r="H215" t="str">
            <v>Юность Москвы</v>
          </cell>
          <cell r="I215"/>
          <cell r="J215"/>
          <cell r="K215" t="str">
            <v>Бурлаков О.П. Кравцова К.О.</v>
          </cell>
          <cell r="L215">
            <v>200</v>
          </cell>
        </row>
        <row r="216">
          <cell r="C216">
            <v>481</v>
          </cell>
          <cell r="D216" t="str">
            <v>Ржевская Анастасия</v>
          </cell>
          <cell r="E216">
            <v>34038</v>
          </cell>
          <cell r="F216" t="str">
            <v>кмс</v>
          </cell>
          <cell r="G216" t="str">
            <v>Москва</v>
          </cell>
          <cell r="H216" t="str">
            <v>Ю.М.-Знаменские</v>
          </cell>
          <cell r="I216"/>
          <cell r="J216"/>
          <cell r="K216" t="str">
            <v>Салов  А.А.</v>
          </cell>
          <cell r="L216">
            <v>400</v>
          </cell>
        </row>
        <row r="217">
          <cell r="C217">
            <v>482</v>
          </cell>
          <cell r="D217" t="str">
            <v>Рогозина Светлана</v>
          </cell>
          <cell r="E217">
            <v>33964</v>
          </cell>
          <cell r="F217" t="str">
            <v>мс</v>
          </cell>
          <cell r="G217" t="str">
            <v>Москва</v>
          </cell>
          <cell r="H217" t="str">
            <v>ЦСП по л/а - ЮМ</v>
          </cell>
          <cell r="I217"/>
          <cell r="J217"/>
          <cell r="K217" t="str">
            <v>Епишин С.Д., Епишин Ф.С., Косенкова Ю.В.,
Коломеец А.А.</v>
          </cell>
          <cell r="L217">
            <v>400</v>
          </cell>
        </row>
        <row r="218">
          <cell r="C218">
            <v>503</v>
          </cell>
          <cell r="D218" t="str">
            <v>Кожедуб Ксения</v>
          </cell>
          <cell r="E218">
            <v>33827</v>
          </cell>
          <cell r="F218" t="str">
            <v>кмс</v>
          </cell>
          <cell r="G218" t="str">
            <v>Москва</v>
          </cell>
          <cell r="H218" t="str">
            <v>ЦСП по л/а</v>
          </cell>
          <cell r="I218"/>
          <cell r="J218"/>
          <cell r="K218" t="str">
            <v>Плескач-Стыркина С.П., Пикулев О.Ю.</v>
          </cell>
          <cell r="L218">
            <v>800</v>
          </cell>
        </row>
        <row r="219">
          <cell r="C219">
            <v>483</v>
          </cell>
          <cell r="D219" t="str">
            <v>Рудакова Вера</v>
          </cell>
          <cell r="E219">
            <v>33683</v>
          </cell>
          <cell r="F219" t="str">
            <v>мс</v>
          </cell>
          <cell r="G219" t="str">
            <v>Москва</v>
          </cell>
          <cell r="H219" t="str">
            <v>ЦСП по л/а</v>
          </cell>
          <cell r="I219"/>
          <cell r="J219"/>
          <cell r="K219" t="str">
            <v>Зеленцова Т.П., Силкин А.Ф.</v>
          </cell>
          <cell r="L219">
            <v>400</v>
          </cell>
        </row>
        <row r="220">
          <cell r="C220">
            <v>407</v>
          </cell>
          <cell r="D220" t="str">
            <v>Рыжкова София</v>
          </cell>
          <cell r="E220">
            <v>35324</v>
          </cell>
          <cell r="F220" t="str">
            <v>кмс</v>
          </cell>
          <cell r="G220" t="str">
            <v>Москва</v>
          </cell>
          <cell r="H220" t="str">
            <v>Юность Москвы</v>
          </cell>
          <cell r="I220"/>
          <cell r="J220"/>
          <cell r="K220" t="str">
            <v>Литовченко И.Е, Дашкин И.Г</v>
          </cell>
          <cell r="L220">
            <v>60</v>
          </cell>
        </row>
        <row r="221">
          <cell r="C221">
            <v>405</v>
          </cell>
          <cell r="D221" t="str">
            <v>Микушева Анастасия</v>
          </cell>
          <cell r="E221">
            <v>34248</v>
          </cell>
          <cell r="F221">
            <v>1</v>
          </cell>
          <cell r="G221" t="str">
            <v>Москва</v>
          </cell>
          <cell r="H221" t="str">
            <v>ГУЗ</v>
          </cell>
          <cell r="I221"/>
          <cell r="J221"/>
          <cell r="K221" t="str">
            <v>Зайцев А. И.</v>
          </cell>
          <cell r="L221">
            <v>200</v>
          </cell>
        </row>
        <row r="222">
          <cell r="C222">
            <v>319</v>
          </cell>
          <cell r="D222" t="str">
            <v>Рык Анастасия</v>
          </cell>
          <cell r="E222">
            <v>35075</v>
          </cell>
          <cell r="F222">
            <v>1</v>
          </cell>
          <cell r="G222" t="str">
            <v>Москва</v>
          </cell>
          <cell r="H222" t="str">
            <v>ЦСП по л/а</v>
          </cell>
          <cell r="I222"/>
          <cell r="J222"/>
          <cell r="K222" t="str">
            <v>Тер-Аванесов Е.А.</v>
          </cell>
          <cell r="L222" t="str">
            <v>тройной</v>
          </cell>
        </row>
        <row r="223">
          <cell r="C223">
            <v>514</v>
          </cell>
          <cell r="D223" t="str">
            <v>Царанок Олеся</v>
          </cell>
          <cell r="E223">
            <v>32692</v>
          </cell>
          <cell r="F223" t="str">
            <v>мс</v>
          </cell>
          <cell r="G223" t="str">
            <v>Москва</v>
          </cell>
          <cell r="H223" t="str">
            <v>МГФСО</v>
          </cell>
          <cell r="I223"/>
          <cell r="J223"/>
          <cell r="K223" t="str">
            <v>Голубенко Ю.И.</v>
          </cell>
          <cell r="L223">
            <v>800</v>
          </cell>
        </row>
        <row r="224">
          <cell r="C224">
            <v>342</v>
          </cell>
          <cell r="D224" t="str">
            <v>Садовникова Анастасия</v>
          </cell>
          <cell r="E224">
            <v>34700</v>
          </cell>
          <cell r="F224" t="str">
            <v>мс</v>
          </cell>
          <cell r="G224" t="str">
            <v>Иркутская</v>
          </cell>
          <cell r="H224"/>
          <cell r="I224"/>
          <cell r="J224" t="str">
            <v>в/к</v>
          </cell>
          <cell r="K224" t="str">
            <v>Диденко В.Ю.</v>
          </cell>
          <cell r="L224" t="str">
            <v>шест</v>
          </cell>
        </row>
        <row r="225">
          <cell r="C225">
            <v>348</v>
          </cell>
          <cell r="D225" t="str">
            <v>Саломатина Ольга</v>
          </cell>
          <cell r="E225">
            <v>33826</v>
          </cell>
          <cell r="F225" t="str">
            <v>кмс</v>
          </cell>
          <cell r="G225" t="str">
            <v>Москва</v>
          </cell>
          <cell r="H225" t="str">
            <v>ЦСП по л/а-
ЦСКА</v>
          </cell>
          <cell r="I225"/>
          <cell r="J225"/>
          <cell r="K225" t="str">
            <v>Тер-Аванесов Е.А., Трегубовы О.В., А.В.</v>
          </cell>
          <cell r="L225" t="str">
            <v>тройной</v>
          </cell>
        </row>
        <row r="226">
          <cell r="C226">
            <v>472</v>
          </cell>
          <cell r="D226" t="str">
            <v>Немыкина Анастасия</v>
          </cell>
          <cell r="E226">
            <v>34102</v>
          </cell>
          <cell r="F226" t="str">
            <v>мс</v>
          </cell>
          <cell r="G226" t="str">
            <v>Москва</v>
          </cell>
          <cell r="H226" t="str">
            <v>МГФСО</v>
          </cell>
          <cell r="I226"/>
          <cell r="J226"/>
          <cell r="K226" t="str">
            <v>Голубенко Ю.И.Головко З.Б.</v>
          </cell>
          <cell r="L226">
            <v>800</v>
          </cell>
        </row>
        <row r="227">
          <cell r="C227">
            <v>408</v>
          </cell>
          <cell r="D227" t="str">
            <v>Самсонова Валентина</v>
          </cell>
          <cell r="E227">
            <v>32998</v>
          </cell>
          <cell r="F227">
            <v>1</v>
          </cell>
          <cell r="G227" t="str">
            <v>Москва</v>
          </cell>
          <cell r="H227" t="str">
            <v>МГУ</v>
          </cell>
          <cell r="I227"/>
          <cell r="J227"/>
          <cell r="K227" t="str">
            <v>Паращук В.Н.</v>
          </cell>
          <cell r="L227">
            <v>60</v>
          </cell>
        </row>
        <row r="228">
          <cell r="C228">
            <v>474</v>
          </cell>
          <cell r="D228" t="str">
            <v>Пасичная Кристина</v>
          </cell>
          <cell r="E228">
            <v>34727</v>
          </cell>
          <cell r="F228" t="str">
            <v>мс</v>
          </cell>
          <cell r="G228" t="str">
            <v>Москва</v>
          </cell>
          <cell r="H228" t="str">
            <v>МГФСО</v>
          </cell>
          <cell r="I228"/>
          <cell r="J228"/>
          <cell r="K228" t="str">
            <v>Чемерисов Н.Ф.Просвиркина Е.П.</v>
          </cell>
          <cell r="L228">
            <v>200</v>
          </cell>
        </row>
        <row r="229">
          <cell r="C229">
            <v>312</v>
          </cell>
          <cell r="D229" t="str">
            <v>Сафрыжева Анастасия</v>
          </cell>
          <cell r="E229">
            <v>35093</v>
          </cell>
          <cell r="F229" t="str">
            <v>кмс</v>
          </cell>
          <cell r="G229" t="str">
            <v>Москва</v>
          </cell>
          <cell r="H229" t="str">
            <v>Юность Москвы</v>
          </cell>
          <cell r="I229"/>
          <cell r="J229"/>
          <cell r="K229" t="str">
            <v>Бурлаков О.П. Кравцова К.О.</v>
          </cell>
          <cell r="L229" t="str">
            <v>60с/б</v>
          </cell>
        </row>
        <row r="230">
          <cell r="C230">
            <v>453</v>
          </cell>
          <cell r="D230" t="str">
            <v>Коробова Анна</v>
          </cell>
          <cell r="E230">
            <v>36053</v>
          </cell>
          <cell r="F230">
            <v>1</v>
          </cell>
          <cell r="G230" t="str">
            <v>Москва</v>
          </cell>
          <cell r="H230" t="str">
            <v>Юность Москвы</v>
          </cell>
          <cell r="I230"/>
          <cell r="J230"/>
          <cell r="K230" t="str">
            <v>Бурлаков О.П. Кравцова К.О.</v>
          </cell>
          <cell r="L230">
            <v>200</v>
          </cell>
        </row>
        <row r="231">
          <cell r="C231">
            <v>417</v>
          </cell>
          <cell r="D231" t="str">
            <v>Сергеева Алина</v>
          </cell>
          <cell r="E231">
            <v>34592</v>
          </cell>
          <cell r="F231" t="str">
            <v>мс</v>
          </cell>
          <cell r="G231" t="str">
            <v>Московская-Нижегородская</v>
          </cell>
          <cell r="H231" t="str">
            <v>ЦЛА МО</v>
          </cell>
          <cell r="I231"/>
          <cell r="J231" t="str">
            <v>в/к</v>
          </cell>
          <cell r="K231" t="str">
            <v>Епишин С.Д., Вершинина Н.И.,
Епишин Ф.С., Лунев А.В.</v>
          </cell>
          <cell r="L231" t="str">
            <v>2000с/п</v>
          </cell>
        </row>
        <row r="232">
          <cell r="C232">
            <v>399</v>
          </cell>
          <cell r="D232" t="str">
            <v>Кот Юлия</v>
          </cell>
          <cell r="E232">
            <v>32874</v>
          </cell>
          <cell r="F232">
            <v>1</v>
          </cell>
          <cell r="G232" t="str">
            <v>Москва</v>
          </cell>
          <cell r="H232" t="str">
            <v>МГУ</v>
          </cell>
          <cell r="I232"/>
          <cell r="J232"/>
          <cell r="K232" t="str">
            <v>Паращук В.Н.</v>
          </cell>
          <cell r="L232">
            <v>200</v>
          </cell>
        </row>
        <row r="233">
          <cell r="C233">
            <v>484</v>
          </cell>
          <cell r="D233" t="str">
            <v>Серепенкова Дарья</v>
          </cell>
          <cell r="E233">
            <v>36003</v>
          </cell>
          <cell r="F233">
            <v>1</v>
          </cell>
          <cell r="G233" t="str">
            <v>Москва</v>
          </cell>
          <cell r="H233" t="str">
            <v>Ю.М.-Знаменские</v>
          </cell>
          <cell r="I233"/>
          <cell r="J233"/>
          <cell r="K233" t="str">
            <v>Лиман В.П., Логинова Н.С.</v>
          </cell>
          <cell r="L233">
            <v>400</v>
          </cell>
        </row>
        <row r="234">
          <cell r="C234">
            <v>330</v>
          </cell>
          <cell r="D234" t="str">
            <v>Сидорина Ольга</v>
          </cell>
          <cell r="E234">
            <v>33839</v>
          </cell>
          <cell r="F234" t="str">
            <v>мс</v>
          </cell>
          <cell r="G234" t="str">
            <v>Москва</v>
          </cell>
          <cell r="H234" t="str">
            <v>Юность Москвы</v>
          </cell>
          <cell r="I234"/>
          <cell r="J234"/>
          <cell r="K234" t="str">
            <v>Березуцкая Н.Н. Березуцкий В.В. Ерохин В.С.</v>
          </cell>
          <cell r="L234" t="str">
            <v>Ядро</v>
          </cell>
        </row>
        <row r="235">
          <cell r="C235">
            <v>343</v>
          </cell>
          <cell r="D235" t="str">
            <v>Сидорова  Анжелика</v>
          </cell>
          <cell r="E235">
            <v>33447</v>
          </cell>
          <cell r="F235" t="str">
            <v>мсмк</v>
          </cell>
          <cell r="G235" t="str">
            <v>Москва</v>
          </cell>
          <cell r="H235" t="str">
            <v>Ю.М.-Знаменские</v>
          </cell>
          <cell r="I235"/>
          <cell r="J235"/>
          <cell r="K235" t="str">
            <v>Абрамова  С.А.</v>
          </cell>
          <cell r="L235" t="str">
            <v>шест</v>
          </cell>
        </row>
        <row r="236">
          <cell r="C236">
            <v>379</v>
          </cell>
          <cell r="D236" t="str">
            <v>Скворчевская Наталья</v>
          </cell>
          <cell r="E236">
            <v>31599</v>
          </cell>
          <cell r="F236" t="str">
            <v>мс</v>
          </cell>
          <cell r="G236" t="str">
            <v>Москва</v>
          </cell>
          <cell r="H236" t="str">
            <v>МГФСО</v>
          </cell>
          <cell r="I236"/>
          <cell r="J236"/>
          <cell r="K236" t="str">
            <v>Богатырева Т.М.Фоляк Е.В.</v>
          </cell>
          <cell r="L236">
            <v>1500</v>
          </cell>
        </row>
        <row r="237">
          <cell r="C237">
            <v>382</v>
          </cell>
          <cell r="D237" t="str">
            <v>Чинчикеева Альбина</v>
          </cell>
          <cell r="E237">
            <v>33652</v>
          </cell>
          <cell r="F237" t="str">
            <v>мс</v>
          </cell>
          <cell r="G237" t="str">
            <v>Москва</v>
          </cell>
          <cell r="H237" t="str">
            <v>ЦСП по л/а</v>
          </cell>
          <cell r="I237"/>
          <cell r="J237"/>
          <cell r="K237" t="str">
            <v>Епишины С.Д., Ф.С., 
Семенов Г.С., Жданов В.Б., Подкопаева Е.И.</v>
          </cell>
          <cell r="L237">
            <v>800</v>
          </cell>
        </row>
        <row r="238">
          <cell r="C238">
            <v>481</v>
          </cell>
          <cell r="D238" t="str">
            <v>Ржевская Анастасия</v>
          </cell>
          <cell r="E238">
            <v>34038</v>
          </cell>
          <cell r="F238" t="str">
            <v>кмс</v>
          </cell>
          <cell r="G238" t="str">
            <v>Москва</v>
          </cell>
          <cell r="H238" t="str">
            <v>Ю.М.-Знаменские</v>
          </cell>
          <cell r="I238"/>
          <cell r="J238"/>
          <cell r="K238" t="str">
            <v>Салов  А.А.</v>
          </cell>
          <cell r="L238">
            <v>200</v>
          </cell>
        </row>
        <row r="239">
          <cell r="C239">
            <v>409</v>
          </cell>
          <cell r="D239" t="str">
            <v>Слободкина Екатерина</v>
          </cell>
          <cell r="E239">
            <v>34002</v>
          </cell>
          <cell r="F239" t="str">
            <v>кмс</v>
          </cell>
          <cell r="G239" t="str">
            <v>Москва</v>
          </cell>
          <cell r="H239" t="str">
            <v>МГУ</v>
          </cell>
          <cell r="I239"/>
          <cell r="J239"/>
          <cell r="K239" t="str">
            <v>Паращук В.Н.</v>
          </cell>
          <cell r="L239">
            <v>60</v>
          </cell>
        </row>
        <row r="240">
          <cell r="C240">
            <v>485</v>
          </cell>
          <cell r="D240" t="str">
            <v>Смирнова Ольга</v>
          </cell>
          <cell r="E240">
            <v>33330</v>
          </cell>
          <cell r="F240" t="str">
            <v>кмс</v>
          </cell>
          <cell r="G240" t="str">
            <v>Москва</v>
          </cell>
          <cell r="H240" t="str">
            <v>Юность Москвы</v>
          </cell>
          <cell r="I240"/>
          <cell r="J240"/>
          <cell r="K240" t="str">
            <v>Литовченко И.Е.</v>
          </cell>
          <cell r="L240">
            <v>400</v>
          </cell>
        </row>
        <row r="241">
          <cell r="C241">
            <v>362</v>
          </cell>
          <cell r="D241" t="str">
            <v>Балакшина Анна</v>
          </cell>
          <cell r="E241">
            <v>31373</v>
          </cell>
          <cell r="F241" t="str">
            <v>мсмк</v>
          </cell>
          <cell r="G241" t="str">
            <v>Москва</v>
          </cell>
          <cell r="H241" t="str">
            <v>Юность Москвы</v>
          </cell>
          <cell r="I241"/>
          <cell r="J241"/>
          <cell r="K241" t="str">
            <v>Плескач_Стыркина С.П. Косенкова Ю.В.</v>
          </cell>
          <cell r="L241">
            <v>800</v>
          </cell>
        </row>
        <row r="242">
          <cell r="C242">
            <v>378</v>
          </cell>
          <cell r="D242" t="str">
            <v>Поспелова Марина</v>
          </cell>
          <cell r="E242">
            <v>33077</v>
          </cell>
          <cell r="F242" t="str">
            <v>мсмк</v>
          </cell>
          <cell r="G242" t="str">
            <v>Москва-Ярославская</v>
          </cell>
          <cell r="H242" t="str">
            <v>ГБУ ЦСП ЛУЧ</v>
          </cell>
          <cell r="I242"/>
          <cell r="J242"/>
          <cell r="K242" t="str">
            <v>Телятников ММ. ,Круговой К</v>
          </cell>
          <cell r="L242">
            <v>800</v>
          </cell>
        </row>
        <row r="243">
          <cell r="C243">
            <v>410</v>
          </cell>
          <cell r="D243" t="str">
            <v>Станиславская Татьяна</v>
          </cell>
          <cell r="E243">
            <v>33394</v>
          </cell>
          <cell r="F243" t="str">
            <v>кмс</v>
          </cell>
          <cell r="G243" t="str">
            <v>Москва</v>
          </cell>
          <cell r="H243" t="str">
            <v>СДЮШОР ЦСКА</v>
          </cell>
          <cell r="I243" t="str">
            <v xml:space="preserve"> </v>
          </cell>
          <cell r="J243"/>
          <cell r="K243" t="str">
            <v>Лиман В.П.,Логинова Н.С.</v>
          </cell>
          <cell r="L243">
            <v>60</v>
          </cell>
        </row>
        <row r="244">
          <cell r="C244">
            <v>408</v>
          </cell>
          <cell r="D244" t="str">
            <v>Самсонова Валентина</v>
          </cell>
          <cell r="E244">
            <v>32998</v>
          </cell>
          <cell r="F244">
            <v>1</v>
          </cell>
          <cell r="G244" t="str">
            <v>Москва</v>
          </cell>
          <cell r="H244" t="str">
            <v>МГУ</v>
          </cell>
          <cell r="I244"/>
          <cell r="J244"/>
          <cell r="K244" t="str">
            <v>Паращук В.Н.</v>
          </cell>
          <cell r="L244">
            <v>200</v>
          </cell>
        </row>
        <row r="245">
          <cell r="C245">
            <v>515</v>
          </cell>
          <cell r="D245" t="str">
            <v>Щагина Анна</v>
          </cell>
          <cell r="E245">
            <v>33579</v>
          </cell>
          <cell r="F245" t="str">
            <v>мс</v>
          </cell>
          <cell r="G245" t="str">
            <v>Москва</v>
          </cell>
          <cell r="H245" t="str">
            <v>ЦСП по л/а -
СДЮСШОР 44</v>
          </cell>
          <cell r="I245"/>
          <cell r="J245"/>
          <cell r="K245" t="str">
            <v xml:space="preserve">Божко В.А., Ревун Е.Н. и В.Д. </v>
          </cell>
          <cell r="L245">
            <v>800</v>
          </cell>
        </row>
        <row r="246">
          <cell r="C246">
            <v>407</v>
          </cell>
          <cell r="D246" t="str">
            <v>Рыжкова София</v>
          </cell>
          <cell r="E246">
            <v>35324</v>
          </cell>
          <cell r="F246" t="str">
            <v>кмс</v>
          </cell>
          <cell r="G246" t="str">
            <v>Москва</v>
          </cell>
          <cell r="H246" t="str">
            <v>Юность Москвы</v>
          </cell>
          <cell r="I246"/>
          <cell r="J246"/>
          <cell r="K246" t="str">
            <v>Литовченко И.Е, Дашкин И.Г</v>
          </cell>
          <cell r="L246">
            <v>200</v>
          </cell>
        </row>
        <row r="247">
          <cell r="C247">
            <v>344</v>
          </cell>
          <cell r="D247" t="str">
            <v>Стецюк Татьяна</v>
          </cell>
          <cell r="E247">
            <v>33813</v>
          </cell>
          <cell r="F247" t="str">
            <v>мс</v>
          </cell>
          <cell r="G247" t="str">
            <v>Москва</v>
          </cell>
          <cell r="H247" t="str">
            <v>Ю.М.-Знаменские</v>
          </cell>
          <cell r="I247"/>
          <cell r="J247"/>
          <cell r="K247" t="str">
            <v>Хайкин В.Е.,Карпова С.Ю.,Власов Д.Е.</v>
          </cell>
          <cell r="L247" t="str">
            <v>шест</v>
          </cell>
        </row>
        <row r="248">
          <cell r="C248">
            <v>430</v>
          </cell>
          <cell r="D248" t="str">
            <v>Стратилатова Дарья</v>
          </cell>
          <cell r="E248">
            <v>33308</v>
          </cell>
          <cell r="F248" t="str">
            <v>кмс</v>
          </cell>
          <cell r="G248" t="str">
            <v>Москва</v>
          </cell>
          <cell r="H248" t="str">
            <v>МГФСО</v>
          </cell>
          <cell r="I248"/>
          <cell r="J248"/>
          <cell r="K248" t="str">
            <v>Плеханов В.В.Догонкин В.А.Плындина Е.Ф.</v>
          </cell>
          <cell r="L248" t="str">
            <v>длина</v>
          </cell>
        </row>
        <row r="249">
          <cell r="C249">
            <v>411</v>
          </cell>
          <cell r="D249" t="str">
            <v>Строкина Вера</v>
          </cell>
          <cell r="E249">
            <v>34839</v>
          </cell>
          <cell r="F249">
            <v>1</v>
          </cell>
          <cell r="G249" t="str">
            <v>Москва</v>
          </cell>
          <cell r="H249" t="str">
            <v>Ю.М.-Знаменские</v>
          </cell>
          <cell r="I249"/>
          <cell r="J249"/>
          <cell r="K249" t="str">
            <v>Палеха, Ульянов</v>
          </cell>
          <cell r="L249">
            <v>60</v>
          </cell>
        </row>
        <row r="250">
          <cell r="C250">
            <v>349</v>
          </cell>
          <cell r="D250" t="str">
            <v>Сунцова Мария</v>
          </cell>
          <cell r="E250">
            <v>35060</v>
          </cell>
          <cell r="F250" t="str">
            <v>кмс</v>
          </cell>
          <cell r="G250" t="str">
            <v>Москва</v>
          </cell>
          <cell r="H250" t="str">
            <v>ГБУ ЦСП ЛУЧ</v>
          </cell>
          <cell r="I250"/>
          <cell r="J250"/>
          <cell r="K250" t="str">
            <v>Соколов В.Ф.</v>
          </cell>
          <cell r="L250" t="str">
            <v>тройной</v>
          </cell>
        </row>
        <row r="251">
          <cell r="C251">
            <v>380</v>
          </cell>
          <cell r="D251" t="str">
            <v>Тангова Анна</v>
          </cell>
          <cell r="E251">
            <v>34551</v>
          </cell>
          <cell r="F251" t="str">
            <v>кмс</v>
          </cell>
          <cell r="G251" t="str">
            <v>Москва</v>
          </cell>
          <cell r="H251" t="str">
            <v>ЦСП по л/а</v>
          </cell>
          <cell r="I251"/>
          <cell r="J251"/>
          <cell r="K251" t="str">
            <v>Епишин С.Д., Подкопаева Е.И.,
Комолов В.А., Епишин Ф.С.</v>
          </cell>
          <cell r="L251">
            <v>1500</v>
          </cell>
        </row>
        <row r="252">
          <cell r="C252">
            <v>380</v>
          </cell>
          <cell r="D252" t="str">
            <v>Тангова Анна</v>
          </cell>
          <cell r="E252">
            <v>34551</v>
          </cell>
          <cell r="F252" t="str">
            <v>кмс</v>
          </cell>
          <cell r="G252" t="str">
            <v>Москва</v>
          </cell>
          <cell r="H252" t="str">
            <v>ЦСП по л/а</v>
          </cell>
          <cell r="I252"/>
          <cell r="J252"/>
          <cell r="K252" t="str">
            <v>Епишин С.Д., Подкопаева Е.И.,
Комолов В.А., Епишин Ф.С.</v>
          </cell>
          <cell r="L252">
            <v>3000</v>
          </cell>
        </row>
        <row r="253">
          <cell r="C253">
            <v>418</v>
          </cell>
          <cell r="D253" t="str">
            <v>Тарантинова Наталья</v>
          </cell>
          <cell r="E253">
            <v>32109</v>
          </cell>
          <cell r="F253" t="str">
            <v>мсмк</v>
          </cell>
          <cell r="G253" t="str">
            <v>Москва</v>
          </cell>
          <cell r="H253" t="str">
            <v>ЦСП по л/а</v>
          </cell>
          <cell r="I253"/>
          <cell r="J253"/>
          <cell r="K253" t="str">
            <v>Епишин С.Д., Ф.С., Подкопаева Е.И.</v>
          </cell>
          <cell r="L253" t="str">
            <v>2000с/п</v>
          </cell>
        </row>
        <row r="254">
          <cell r="C254">
            <v>486</v>
          </cell>
          <cell r="D254" t="str">
            <v>Тарасова Александра</v>
          </cell>
          <cell r="E254">
            <v>34881</v>
          </cell>
          <cell r="F254" t="str">
            <v>кмс</v>
          </cell>
          <cell r="G254" t="str">
            <v>Москва</v>
          </cell>
          <cell r="H254" t="str">
            <v>ГБУ ЦСП ЛУЧ</v>
          </cell>
          <cell r="I254"/>
          <cell r="J254"/>
          <cell r="K254" t="str">
            <v>Федорива Л.В., Родионова ТВ</v>
          </cell>
          <cell r="L254">
            <v>400</v>
          </cell>
        </row>
        <row r="255">
          <cell r="C255">
            <v>484</v>
          </cell>
          <cell r="D255" t="str">
            <v>Серепенкова Дарья</v>
          </cell>
          <cell r="E255">
            <v>36003</v>
          </cell>
          <cell r="F255">
            <v>1</v>
          </cell>
          <cell r="G255" t="str">
            <v>Москва</v>
          </cell>
          <cell r="H255" t="str">
            <v>Ю.М.-Знаменские</v>
          </cell>
          <cell r="I255"/>
          <cell r="J255"/>
          <cell r="K255" t="str">
            <v>Лиман  В.П.,Логинова Н.С.</v>
          </cell>
          <cell r="L255">
            <v>200</v>
          </cell>
        </row>
        <row r="256">
          <cell r="C256">
            <v>320</v>
          </cell>
          <cell r="D256" t="str">
            <v>Тарасова Ирина</v>
          </cell>
          <cell r="E256" t="str">
            <v>15.04.1987</v>
          </cell>
          <cell r="F256" t="str">
            <v>мсмк</v>
          </cell>
          <cell r="G256" t="str">
            <v>Москва</v>
          </cell>
          <cell r="H256" t="str">
            <v>ЦСП по л/а - ЦСКА</v>
          </cell>
          <cell r="I256"/>
          <cell r="J256"/>
          <cell r="K256" t="str">
            <v>Сафонов В.Г., Горнушкин И.Б.</v>
          </cell>
          <cell r="L256" t="str">
            <v>ядро</v>
          </cell>
        </row>
        <row r="257">
          <cell r="C257">
            <v>487</v>
          </cell>
          <cell r="D257" t="str">
            <v>Темендерова Алина</v>
          </cell>
          <cell r="E257">
            <v>35157</v>
          </cell>
          <cell r="F257">
            <v>1</v>
          </cell>
          <cell r="G257" t="str">
            <v>Москва</v>
          </cell>
          <cell r="H257" t="str">
            <v>МГФСО</v>
          </cell>
          <cell r="I257"/>
          <cell r="J257"/>
          <cell r="K257" t="str">
            <v>Афанасьев И.М.</v>
          </cell>
          <cell r="L257">
            <v>400</v>
          </cell>
        </row>
        <row r="258">
          <cell r="C258">
            <v>494</v>
          </cell>
          <cell r="D258" t="str">
            <v xml:space="preserve">Халаджан Ася </v>
          </cell>
          <cell r="E258">
            <v>33767</v>
          </cell>
          <cell r="F258" t="str">
            <v>кмс</v>
          </cell>
          <cell r="G258" t="str">
            <v>Москва</v>
          </cell>
          <cell r="H258" t="str">
            <v>ДЮСШ равн.возм.</v>
          </cell>
          <cell r="I258"/>
          <cell r="J258"/>
          <cell r="K258" t="str">
            <v>Крошкин Б.Ю</v>
          </cell>
          <cell r="L258">
            <v>200</v>
          </cell>
        </row>
        <row r="259">
          <cell r="C259">
            <v>412</v>
          </cell>
          <cell r="D259" t="str">
            <v>Терехина Ольга</v>
          </cell>
          <cell r="E259">
            <v>33292</v>
          </cell>
          <cell r="F259" t="str">
            <v>мс</v>
          </cell>
          <cell r="G259" t="str">
            <v>Москва</v>
          </cell>
          <cell r="H259" t="str">
            <v>МГФСО</v>
          </cell>
          <cell r="I259"/>
          <cell r="J259"/>
          <cell r="K259" t="str">
            <v>Чемерисов Н.Ф.Гордеев Ю.</v>
          </cell>
          <cell r="L259">
            <v>60</v>
          </cell>
        </row>
        <row r="260">
          <cell r="C260">
            <v>495</v>
          </cell>
          <cell r="D260" t="str">
            <v>Харламова Анастасия</v>
          </cell>
          <cell r="E260">
            <v>34547</v>
          </cell>
          <cell r="F260" t="str">
            <v>кмс</v>
          </cell>
          <cell r="G260" t="str">
            <v>Москва</v>
          </cell>
          <cell r="H260" t="str">
            <v>МГУ</v>
          </cell>
          <cell r="I260"/>
          <cell r="J260"/>
          <cell r="K260" t="str">
            <v>Удовик Е.Н.</v>
          </cell>
          <cell r="L260">
            <v>200</v>
          </cell>
        </row>
        <row r="261">
          <cell r="C261">
            <v>488</v>
          </cell>
          <cell r="D261" t="str">
            <v>Терехова Юлия</v>
          </cell>
          <cell r="E261">
            <v>32924</v>
          </cell>
          <cell r="F261" t="str">
            <v>мсмк</v>
          </cell>
          <cell r="G261" t="str">
            <v>Москва-Тамбовская</v>
          </cell>
          <cell r="H261" t="str">
            <v>ГБУ ЦСП ЛУЧ</v>
          </cell>
          <cell r="I261"/>
          <cell r="J261"/>
          <cell r="K261" t="str">
            <v>Телятников ММ, Трефилов ВА, Судомоина ТГ</v>
          </cell>
          <cell r="L261">
            <v>400</v>
          </cell>
        </row>
        <row r="262">
          <cell r="C262">
            <v>460</v>
          </cell>
          <cell r="D262" t="str">
            <v>Маринцева Ирина</v>
          </cell>
          <cell r="E262">
            <v>35123</v>
          </cell>
          <cell r="F262">
            <v>1</v>
          </cell>
          <cell r="G262" t="str">
            <v>Москва</v>
          </cell>
          <cell r="H262" t="str">
            <v xml:space="preserve">ЦСКА-Черемушки </v>
          </cell>
          <cell r="I262" t="str">
            <v xml:space="preserve"> </v>
          </cell>
          <cell r="J262"/>
          <cell r="K262" t="str">
            <v>Филатовы М.И., Е.А.,Гореловы</v>
          </cell>
          <cell r="L262">
            <v>200</v>
          </cell>
        </row>
        <row r="263">
          <cell r="C263">
            <v>317</v>
          </cell>
          <cell r="D263" t="str">
            <v>Тихонова Олеся</v>
          </cell>
          <cell r="E263">
            <v>32901</v>
          </cell>
          <cell r="F263" t="str">
            <v>мс</v>
          </cell>
          <cell r="G263" t="str">
            <v>Москва</v>
          </cell>
          <cell r="H263" t="str">
            <v>ЦСП по л/а</v>
          </cell>
          <cell r="I263"/>
          <cell r="J263"/>
          <cell r="K263" t="str">
            <v>Тер-Аванесов Е.М., Догонкин В.А., Цветик А.М.</v>
          </cell>
          <cell r="L263" t="str">
            <v>тройной</v>
          </cell>
        </row>
        <row r="264">
          <cell r="C264">
            <v>313</v>
          </cell>
          <cell r="D264" t="str">
            <v>Топилина Светлана</v>
          </cell>
          <cell r="E264">
            <v>31053</v>
          </cell>
          <cell r="F264" t="str">
            <v>мсмк</v>
          </cell>
          <cell r="G264" t="str">
            <v>Московская</v>
          </cell>
          <cell r="H264" t="str">
            <v>Сборная РФ</v>
          </cell>
          <cell r="I264"/>
          <cell r="J264" t="str">
            <v>в/к</v>
          </cell>
          <cell r="K264" t="str">
            <v>Маслаков В.М.</v>
          </cell>
          <cell r="L264" t="str">
            <v>60с/б</v>
          </cell>
        </row>
        <row r="265">
          <cell r="C265">
            <v>489</v>
          </cell>
          <cell r="D265" t="str">
            <v>Тхакур Санта</v>
          </cell>
          <cell r="E265">
            <v>34082</v>
          </cell>
          <cell r="F265" t="str">
            <v>кмс</v>
          </cell>
          <cell r="G265" t="str">
            <v>Москва</v>
          </cell>
          <cell r="H265" t="str">
            <v>МГФСО</v>
          </cell>
          <cell r="I265"/>
          <cell r="J265"/>
          <cell r="K265" t="str">
            <v>Голубенко Ю.И.</v>
          </cell>
          <cell r="L265">
            <v>400</v>
          </cell>
        </row>
        <row r="266">
          <cell r="C266">
            <v>505</v>
          </cell>
          <cell r="D266" t="str">
            <v>Маланова Айвика</v>
          </cell>
          <cell r="E266">
            <v>33936</v>
          </cell>
          <cell r="F266" t="str">
            <v>мсмк</v>
          </cell>
          <cell r="G266" t="str">
            <v>Москва</v>
          </cell>
          <cell r="H266" t="str">
            <v>ЦСП по л/а - ЦСКА</v>
          </cell>
          <cell r="I266"/>
          <cell r="J266"/>
          <cell r="K266" t="str">
            <v>Плескач-Стыркина С.П., Митькин Л.И.</v>
          </cell>
          <cell r="L266">
            <v>800</v>
          </cell>
        </row>
        <row r="267">
          <cell r="C267">
            <v>376</v>
          </cell>
          <cell r="D267" t="str">
            <v>Попкова Наталья</v>
          </cell>
          <cell r="E267" t="str">
            <v>21.09.1988</v>
          </cell>
          <cell r="F267" t="str">
            <v>мсмк</v>
          </cell>
          <cell r="G267" t="str">
            <v>Москва</v>
          </cell>
          <cell r="H267" t="str">
            <v>ЦСП по л/а</v>
          </cell>
          <cell r="I267"/>
          <cell r="J267"/>
          <cell r="K267" t="str">
            <v>Епишин С.Д., Подкопаева Е.И., Невежин В.И.</v>
          </cell>
          <cell r="L267">
            <v>3000</v>
          </cell>
        </row>
        <row r="268">
          <cell r="C268">
            <v>490</v>
          </cell>
          <cell r="D268" t="str">
            <v>Уланова Елизавета</v>
          </cell>
          <cell r="E268">
            <v>35403</v>
          </cell>
          <cell r="F268">
            <v>1</v>
          </cell>
          <cell r="G268" t="str">
            <v>Москва</v>
          </cell>
          <cell r="H268" t="str">
            <v>ДЮСШ 82</v>
          </cell>
          <cell r="I268"/>
          <cell r="J268"/>
          <cell r="K268" t="str">
            <v>Худякова Л.О.</v>
          </cell>
          <cell r="L268">
            <v>400</v>
          </cell>
        </row>
        <row r="269">
          <cell r="C269">
            <v>395</v>
          </cell>
          <cell r="D269" t="str">
            <v>Игошкина Дарья</v>
          </cell>
          <cell r="E269">
            <v>35140</v>
          </cell>
          <cell r="F269" t="str">
            <v>кмс</v>
          </cell>
          <cell r="G269" t="str">
            <v>Пензенская</v>
          </cell>
          <cell r="H269" t="str">
            <v>Сборная РФ</v>
          </cell>
          <cell r="I269"/>
          <cell r="J269" t="str">
            <v>в/к</v>
          </cell>
          <cell r="K269" t="str">
            <v>Маслаков В.М.</v>
          </cell>
          <cell r="L269">
            <v>200</v>
          </cell>
        </row>
        <row r="270">
          <cell r="C270">
            <v>345</v>
          </cell>
          <cell r="D270" t="str">
            <v>Ульзутуева Анастасия</v>
          </cell>
          <cell r="E270">
            <v>34651</v>
          </cell>
          <cell r="F270" t="str">
            <v>кмс</v>
          </cell>
          <cell r="G270" t="str">
            <v>Москва</v>
          </cell>
          <cell r="H270" t="str">
            <v>СДЮШОР ЦСКА</v>
          </cell>
          <cell r="I270" t="str">
            <v xml:space="preserve"> </v>
          </cell>
          <cell r="J270"/>
          <cell r="K270" t="str">
            <v>Бондаренко Е.Г.</v>
          </cell>
          <cell r="L270" t="str">
            <v>шест</v>
          </cell>
        </row>
        <row r="271">
          <cell r="C271">
            <v>491</v>
          </cell>
          <cell r="D271" t="str">
            <v>Устинова Анна</v>
          </cell>
          <cell r="E271">
            <v>35327</v>
          </cell>
          <cell r="F271" t="str">
            <v>мс</v>
          </cell>
          <cell r="G271" t="str">
            <v>Москва</v>
          </cell>
          <cell r="H271" t="str">
            <v>Юность Москвы</v>
          </cell>
          <cell r="I271"/>
          <cell r="J271"/>
          <cell r="K271" t="str">
            <v>Щеглова И.В., Никитин А.С.</v>
          </cell>
          <cell r="L271">
            <v>400</v>
          </cell>
        </row>
        <row r="272">
          <cell r="C272">
            <v>492</v>
          </cell>
          <cell r="D272" t="str">
            <v>Федорива-Шпаер Александра</v>
          </cell>
          <cell r="E272">
            <v>32399</v>
          </cell>
          <cell r="F272" t="str">
            <v>змс</v>
          </cell>
          <cell r="G272" t="str">
            <v>Москва</v>
          </cell>
          <cell r="H272" t="str">
            <v>ГБУ ЦСП ЛУЧ</v>
          </cell>
          <cell r="I272"/>
          <cell r="J272"/>
          <cell r="K272" t="str">
            <v>Федорива Л.В. Федорив А.Р.</v>
          </cell>
          <cell r="L272">
            <v>400</v>
          </cell>
        </row>
        <row r="273">
          <cell r="C273">
            <v>402</v>
          </cell>
          <cell r="D273" t="str">
            <v>Левчина Ксения</v>
          </cell>
          <cell r="E273">
            <v>35069</v>
          </cell>
          <cell r="F273">
            <v>1</v>
          </cell>
          <cell r="G273" t="str">
            <v>Москва</v>
          </cell>
          <cell r="H273" t="str">
            <v>СДЮСШОР 24</v>
          </cell>
          <cell r="I273"/>
          <cell r="J273"/>
          <cell r="K273" t="str">
            <v>Ревун Д.Д.</v>
          </cell>
          <cell r="L273">
            <v>200</v>
          </cell>
        </row>
        <row r="274">
          <cell r="C274">
            <v>413</v>
          </cell>
          <cell r="D274" t="str">
            <v>Фёдорова Наталья</v>
          </cell>
          <cell r="E274">
            <v>35387</v>
          </cell>
          <cell r="F274">
            <v>1</v>
          </cell>
          <cell r="G274" t="str">
            <v>Москва</v>
          </cell>
          <cell r="H274" t="str">
            <v>СДЮСШОР 24</v>
          </cell>
          <cell r="I274"/>
          <cell r="J274"/>
          <cell r="K274" t="str">
            <v>Ревун Д.Д.</v>
          </cell>
          <cell r="L274">
            <v>60</v>
          </cell>
        </row>
        <row r="275">
          <cell r="C275">
            <v>307</v>
          </cell>
          <cell r="D275" t="str">
            <v>Малышева Анна</v>
          </cell>
          <cell r="E275">
            <v>35241</v>
          </cell>
          <cell r="F275">
            <v>1</v>
          </cell>
          <cell r="G275" t="str">
            <v>Москва</v>
          </cell>
          <cell r="H275" t="str">
            <v>СДЮШОР ЦСКА</v>
          </cell>
          <cell r="I275" t="str">
            <v xml:space="preserve"> </v>
          </cell>
          <cell r="J275"/>
          <cell r="K275" t="str">
            <v>Филатовы М.И., Е.А.</v>
          </cell>
          <cell r="L275">
            <v>200</v>
          </cell>
        </row>
        <row r="276">
          <cell r="C276">
            <v>354</v>
          </cell>
          <cell r="D276" t="str">
            <v>Федотова Екатерина</v>
          </cell>
          <cell r="E276">
            <v>33788</v>
          </cell>
          <cell r="F276" t="str">
            <v>мс</v>
          </cell>
          <cell r="G276" t="str">
            <v>Москва</v>
          </cell>
          <cell r="H276" t="str">
            <v>Ю.М.-Знаменские</v>
          </cell>
          <cell r="I276"/>
          <cell r="J276"/>
          <cell r="K276" t="str">
            <v>Клюгины С.П., В.Ю., Воронины В.Н.</v>
          </cell>
          <cell r="L276" t="str">
            <v>высота</v>
          </cell>
        </row>
        <row r="277">
          <cell r="C277">
            <v>493</v>
          </cell>
          <cell r="D277" t="str">
            <v>Федяева Анастасия</v>
          </cell>
          <cell r="E277">
            <v>32496</v>
          </cell>
          <cell r="F277" t="str">
            <v>мс</v>
          </cell>
          <cell r="G277" t="str">
            <v>Москва</v>
          </cell>
          <cell r="H277" t="str">
            <v>РОО КСК ЛУЧ</v>
          </cell>
          <cell r="I277"/>
          <cell r="J277"/>
          <cell r="K277" t="str">
            <v>Трефилов В.А.</v>
          </cell>
          <cell r="L277">
            <v>400</v>
          </cell>
        </row>
        <row r="278">
          <cell r="C278">
            <v>479</v>
          </cell>
          <cell r="D278" t="str">
            <v>Попова Екатерина</v>
          </cell>
          <cell r="E278">
            <v>32539</v>
          </cell>
          <cell r="F278" t="str">
            <v>кмс</v>
          </cell>
          <cell r="G278" t="str">
            <v>Москва</v>
          </cell>
          <cell r="H278" t="str">
            <v>СДЮШОР ЦСКА</v>
          </cell>
          <cell r="I278" t="str">
            <v xml:space="preserve"> </v>
          </cell>
          <cell r="J278"/>
          <cell r="K278" t="str">
            <v>Филатовы М.И., Е.А.</v>
          </cell>
          <cell r="L278">
            <v>200</v>
          </cell>
        </row>
        <row r="279">
          <cell r="C279">
            <v>494</v>
          </cell>
          <cell r="D279" t="str">
            <v xml:space="preserve">Халаджан Ася </v>
          </cell>
          <cell r="E279">
            <v>33767</v>
          </cell>
          <cell r="F279" t="str">
            <v>кмс</v>
          </cell>
          <cell r="G279" t="str">
            <v>Москва</v>
          </cell>
          <cell r="H279" t="str">
            <v>ДЮСШ равн.возм.</v>
          </cell>
          <cell r="I279"/>
          <cell r="J279"/>
          <cell r="K279" t="str">
            <v>Крошкин Б.Ю</v>
          </cell>
          <cell r="L279">
            <v>400</v>
          </cell>
        </row>
        <row r="280">
          <cell r="C280">
            <v>304</v>
          </cell>
          <cell r="D280" t="str">
            <v>Журавлева Полина</v>
          </cell>
          <cell r="E280">
            <v>35549</v>
          </cell>
          <cell r="F280" t="str">
            <v>кмс</v>
          </cell>
          <cell r="G280" t="str">
            <v>Москва</v>
          </cell>
          <cell r="H280" t="str">
            <v>Юность Москвы</v>
          </cell>
          <cell r="I280"/>
          <cell r="J280"/>
          <cell r="K280" t="str">
            <v>Бурлаков О.П. Кравцова К.О.</v>
          </cell>
          <cell r="L280">
            <v>200</v>
          </cell>
        </row>
        <row r="281">
          <cell r="C281">
            <v>431</v>
          </cell>
          <cell r="D281" t="str">
            <v>Халютина Екатерина</v>
          </cell>
          <cell r="E281">
            <v>33254</v>
          </cell>
          <cell r="F281" t="str">
            <v>мс</v>
          </cell>
          <cell r="G281" t="str">
            <v>Москва</v>
          </cell>
          <cell r="H281" t="str">
            <v>Ю.М.-Знаменские</v>
          </cell>
          <cell r="I281"/>
          <cell r="J281"/>
          <cell r="K281" t="str">
            <v>Иванов В.М.</v>
          </cell>
          <cell r="L281" t="str">
            <v>длина</v>
          </cell>
        </row>
        <row r="282">
          <cell r="C282">
            <v>410</v>
          </cell>
          <cell r="D282" t="str">
            <v>Станиславская Татьяна</v>
          </cell>
          <cell r="E282">
            <v>33394</v>
          </cell>
          <cell r="F282" t="str">
            <v>кмс</v>
          </cell>
          <cell r="G282" t="str">
            <v>Москва</v>
          </cell>
          <cell r="H282" t="str">
            <v>СДЮШОР ЦСКА</v>
          </cell>
          <cell r="I282" t="str">
            <v xml:space="preserve"> </v>
          </cell>
          <cell r="J282"/>
          <cell r="K282" t="str">
            <v>Лиман В.П.,Логинова Н.С.</v>
          </cell>
          <cell r="L282">
            <v>200</v>
          </cell>
        </row>
        <row r="283">
          <cell r="C283">
            <v>495</v>
          </cell>
          <cell r="D283" t="str">
            <v>Харламова Анастасия</v>
          </cell>
          <cell r="E283">
            <v>34547</v>
          </cell>
          <cell r="F283" t="str">
            <v>кмс</v>
          </cell>
          <cell r="G283" t="str">
            <v>Москва</v>
          </cell>
          <cell r="H283" t="str">
            <v>МГУ</v>
          </cell>
          <cell r="I283"/>
          <cell r="J283"/>
          <cell r="K283" t="str">
            <v>Удовик Е.Н.</v>
          </cell>
          <cell r="L283">
            <v>400</v>
          </cell>
        </row>
        <row r="284">
          <cell r="C284">
            <v>496</v>
          </cell>
          <cell r="D284" t="str">
            <v>Хомянц Валерия</v>
          </cell>
          <cell r="E284">
            <v>35436</v>
          </cell>
          <cell r="F284">
            <v>1</v>
          </cell>
          <cell r="G284" t="str">
            <v>Москва</v>
          </cell>
          <cell r="H284" t="str">
            <v>МГФСО</v>
          </cell>
          <cell r="I284"/>
          <cell r="J284"/>
          <cell r="K284" t="str">
            <v>Голубенко Ю.И., Абдуллаев В.Ш.</v>
          </cell>
          <cell r="L284">
            <v>400</v>
          </cell>
        </row>
        <row r="285">
          <cell r="C285">
            <v>381</v>
          </cell>
          <cell r="D285" t="str">
            <v>Цабрия Анастасия</v>
          </cell>
          <cell r="E285">
            <v>35280</v>
          </cell>
          <cell r="F285">
            <v>1</v>
          </cell>
          <cell r="G285" t="str">
            <v>Москва</v>
          </cell>
          <cell r="H285" t="str">
            <v>СДЮСШОР-44</v>
          </cell>
          <cell r="I285"/>
          <cell r="J285"/>
          <cell r="K285" t="str">
            <v>Ревун Е.Н.,Ревун В.Д.</v>
          </cell>
          <cell r="L285">
            <v>1500</v>
          </cell>
        </row>
        <row r="286">
          <cell r="C286">
            <v>501</v>
          </cell>
          <cell r="D286" t="str">
            <v>Зинурова Евгения</v>
          </cell>
          <cell r="E286">
            <v>30271</v>
          </cell>
          <cell r="F286" t="str">
            <v>мсмк</v>
          </cell>
          <cell r="G286" t="str">
            <v>Москва</v>
          </cell>
          <cell r="H286" t="str">
            <v>ЦСП по л/а</v>
          </cell>
          <cell r="I286"/>
          <cell r="J286"/>
          <cell r="K286" t="str">
            <v>Плескач-Стыркина С.П., Зорин Д.А.</v>
          </cell>
          <cell r="L286">
            <v>800</v>
          </cell>
        </row>
        <row r="287">
          <cell r="C287">
            <v>364</v>
          </cell>
          <cell r="D287" t="str">
            <v>Восмерикова Анастасия</v>
          </cell>
          <cell r="E287">
            <v>32339</v>
          </cell>
          <cell r="F287" t="str">
            <v>мсмк</v>
          </cell>
          <cell r="G287" t="str">
            <v>Москва</v>
          </cell>
          <cell r="H287" t="str">
            <v>ЦСП по л/а</v>
          </cell>
          <cell r="I287"/>
          <cell r="J287"/>
          <cell r="K287" t="str">
            <v>Плескач-Стыркина С.П., Жилкин А.А.</v>
          </cell>
          <cell r="L287">
            <v>800</v>
          </cell>
        </row>
        <row r="288">
          <cell r="C288">
            <v>497</v>
          </cell>
          <cell r="D288" t="str">
            <v>Челышкина Ольга</v>
          </cell>
          <cell r="E288">
            <v>34639</v>
          </cell>
          <cell r="F288" t="str">
            <v>кмс</v>
          </cell>
          <cell r="G288" t="str">
            <v>Москва</v>
          </cell>
          <cell r="H288" t="str">
            <v xml:space="preserve">Ю.М.-Знаменские, </v>
          </cell>
          <cell r="I288"/>
          <cell r="J288"/>
          <cell r="K288" t="str">
            <v>Трефилов В.А., Птушкина Н.И.</v>
          </cell>
          <cell r="L288">
            <v>400</v>
          </cell>
        </row>
        <row r="289">
          <cell r="C289">
            <v>401</v>
          </cell>
          <cell r="D289" t="str">
            <v>Кузнецова Кристина</v>
          </cell>
          <cell r="E289">
            <v>34906</v>
          </cell>
          <cell r="F289" t="str">
            <v>кмс</v>
          </cell>
          <cell r="G289" t="str">
            <v>Москва</v>
          </cell>
          <cell r="H289" t="str">
            <v>РОО КСК ЛУЧ</v>
          </cell>
          <cell r="I289"/>
          <cell r="J289"/>
          <cell r="K289" t="str">
            <v>Федорива Л.В., Казанцев Л.А.</v>
          </cell>
          <cell r="L289">
            <v>200</v>
          </cell>
        </row>
        <row r="290">
          <cell r="C290">
            <v>382</v>
          </cell>
          <cell r="D290" t="str">
            <v>Чинчикеева Альбина</v>
          </cell>
          <cell r="E290">
            <v>33652</v>
          </cell>
          <cell r="F290" t="str">
            <v>мс</v>
          </cell>
          <cell r="G290" t="str">
            <v>Москва</v>
          </cell>
          <cell r="H290" t="str">
            <v>ЦСП по л/а</v>
          </cell>
          <cell r="I290"/>
          <cell r="J290"/>
          <cell r="K290" t="str">
            <v>Епишины С.Д., Ф.С., 
Семенов Г.С., Жданов В.Б., Подкопаева Е.И.</v>
          </cell>
          <cell r="L290">
            <v>1500</v>
          </cell>
        </row>
        <row r="291">
          <cell r="C291">
            <v>482</v>
          </cell>
          <cell r="D291" t="str">
            <v>Рогозина Светлана</v>
          </cell>
          <cell r="E291">
            <v>33964</v>
          </cell>
          <cell r="F291" t="str">
            <v>мс</v>
          </cell>
          <cell r="G291" t="str">
            <v>Москва</v>
          </cell>
          <cell r="H291" t="str">
            <v>ЦСП по л/а - ЮМ</v>
          </cell>
          <cell r="I291"/>
          <cell r="J291"/>
          <cell r="K291" t="str">
            <v>Епишин С.Д., Епишин Ф.С., Косенкова Ю.В.,
Коломеец А.А.</v>
          </cell>
          <cell r="L291">
            <v>800</v>
          </cell>
        </row>
        <row r="292">
          <cell r="C292">
            <v>346</v>
          </cell>
          <cell r="D292" t="str">
            <v>Чхаидзе Анна</v>
          </cell>
          <cell r="E292">
            <v>35070</v>
          </cell>
          <cell r="F292" t="str">
            <v>мс</v>
          </cell>
          <cell r="G292" t="str">
            <v>Москва</v>
          </cell>
          <cell r="H292" t="str">
            <v>МГФСО</v>
          </cell>
          <cell r="I292"/>
          <cell r="J292"/>
          <cell r="K292" t="str">
            <v>Кучеряну М.И.Диаздинов О.В.</v>
          </cell>
          <cell r="L292" t="str">
            <v>шест</v>
          </cell>
        </row>
        <row r="293">
          <cell r="C293">
            <v>314</v>
          </cell>
          <cell r="D293" t="str">
            <v>Шарова Дарья</v>
          </cell>
          <cell r="E293">
            <v>34911</v>
          </cell>
          <cell r="F293" t="str">
            <v>кмс</v>
          </cell>
          <cell r="G293" t="str">
            <v>Москва</v>
          </cell>
          <cell r="H293" t="str">
            <v>Ю.М.-Знаменские</v>
          </cell>
          <cell r="I293"/>
          <cell r="J293"/>
          <cell r="K293" t="str">
            <v>Васяткины В.П., А.В.</v>
          </cell>
          <cell r="L293" t="str">
            <v>60с/б</v>
          </cell>
        </row>
        <row r="294">
          <cell r="C294">
            <v>347</v>
          </cell>
          <cell r="D294" t="str">
            <v>Швыдкина Татьяна</v>
          </cell>
          <cell r="E294">
            <v>33001</v>
          </cell>
          <cell r="F294" t="str">
            <v>мс</v>
          </cell>
          <cell r="G294" t="str">
            <v>Москва</v>
          </cell>
          <cell r="H294" t="str">
            <v>Ю.М.-Знаменские</v>
          </cell>
          <cell r="I294"/>
          <cell r="J294"/>
          <cell r="K294" t="str">
            <v>Хайкин В.Е.,Карпова С.Ю.,Власов Д.Е.</v>
          </cell>
          <cell r="L294" t="str">
            <v>шест</v>
          </cell>
        </row>
        <row r="295">
          <cell r="C295">
            <v>419</v>
          </cell>
          <cell r="D295" t="str">
            <v>Шестакова Светлана</v>
          </cell>
          <cell r="E295">
            <v>33724</v>
          </cell>
          <cell r="F295" t="str">
            <v>кмс</v>
          </cell>
          <cell r="G295" t="str">
            <v>Москва</v>
          </cell>
          <cell r="H295" t="str">
            <v>СДЮСШОР 24</v>
          </cell>
          <cell r="I295"/>
          <cell r="J295"/>
          <cell r="K295" t="str">
            <v>Епишин С.Д., Подкопаева Е.И.,
Фролова Т.С., Епишин Ф.С.</v>
          </cell>
          <cell r="L295" t="str">
            <v>2000с/п</v>
          </cell>
        </row>
        <row r="296">
          <cell r="C296">
            <v>315</v>
          </cell>
          <cell r="D296" t="str">
            <v>Шомова Татьяна</v>
          </cell>
          <cell r="E296">
            <v>33429</v>
          </cell>
          <cell r="F296" t="str">
            <v>мс</v>
          </cell>
          <cell r="G296" t="str">
            <v>Москва</v>
          </cell>
          <cell r="H296" t="str">
            <v>СДЮСШОР 24</v>
          </cell>
          <cell r="I296"/>
          <cell r="J296"/>
          <cell r="K296" t="str">
            <v>Трехова Н.В. Коростелёв А.В.Черяева А.А.</v>
          </cell>
          <cell r="L296" t="str">
            <v>60с/б</v>
          </cell>
        </row>
        <row r="297">
          <cell r="C297">
            <v>387</v>
          </cell>
          <cell r="D297" t="str">
            <v>Виноградова Ольга</v>
          </cell>
          <cell r="E297" t="str">
            <v>26.06.97</v>
          </cell>
          <cell r="F297" t="str">
            <v>II</v>
          </cell>
          <cell r="G297" t="str">
            <v>Москва</v>
          </cell>
          <cell r="H297" t="str">
            <v>Самбо-70 отделение "Черемушки"</v>
          </cell>
          <cell r="I297"/>
          <cell r="J297"/>
          <cell r="K297" t="str">
            <v>Степаненко В.А., Краснова Е.И.</v>
          </cell>
          <cell r="L297">
            <v>200</v>
          </cell>
        </row>
        <row r="298">
          <cell r="C298">
            <v>363</v>
          </cell>
          <cell r="D298" t="str">
            <v>Валькова Анна</v>
          </cell>
          <cell r="E298">
            <v>35080</v>
          </cell>
          <cell r="F298">
            <v>2</v>
          </cell>
          <cell r="G298" t="str">
            <v>Москва</v>
          </cell>
          <cell r="H298" t="str">
            <v>МГФСО</v>
          </cell>
          <cell r="I298"/>
          <cell r="J298"/>
          <cell r="K298" t="str">
            <v>Богатырева Т.М.</v>
          </cell>
          <cell r="L298">
            <v>800</v>
          </cell>
        </row>
        <row r="299">
          <cell r="C299">
            <v>414</v>
          </cell>
          <cell r="D299" t="str">
            <v>Эшкинина Ульяна</v>
          </cell>
          <cell r="E299">
            <v>34924</v>
          </cell>
          <cell r="F299" t="str">
            <v>кмс</v>
          </cell>
          <cell r="G299" t="str">
            <v>Москва</v>
          </cell>
          <cell r="H299" t="str">
            <v>МГУ</v>
          </cell>
          <cell r="I299"/>
          <cell r="J299"/>
          <cell r="K299" t="str">
            <v>Паращук В.Н.</v>
          </cell>
          <cell r="L299">
            <v>60</v>
          </cell>
        </row>
        <row r="300">
          <cell r="C300"/>
          <cell r="D300" t="str">
            <v>Краснова Анастасия</v>
          </cell>
          <cell r="E300" t="str">
            <v>07.09.98</v>
          </cell>
          <cell r="F300" t="str">
            <v>II</v>
          </cell>
          <cell r="G300" t="str">
            <v>Москва</v>
          </cell>
          <cell r="H300" t="str">
            <v>Самбо-70 отделение "Черемушки"</v>
          </cell>
          <cell r="I300"/>
          <cell r="J300"/>
          <cell r="K300" t="str">
            <v>Степаненко В.А., Краснова Е.И.</v>
          </cell>
          <cell r="L300">
            <v>200</v>
          </cell>
        </row>
        <row r="301">
          <cell r="C301">
            <v>498</v>
          </cell>
          <cell r="D301" t="str">
            <v>Юрасова Анна</v>
          </cell>
          <cell r="E301">
            <v>36040</v>
          </cell>
          <cell r="F301" t="str">
            <v>кмс</v>
          </cell>
          <cell r="G301" t="str">
            <v>Москва</v>
          </cell>
          <cell r="H301" t="str">
            <v>ЦСП по л/а</v>
          </cell>
          <cell r="I301"/>
          <cell r="J301"/>
          <cell r="K301" t="str">
            <v>Зеленцова Т.П., Сычев А.С.</v>
          </cell>
          <cell r="L301">
            <v>400</v>
          </cell>
        </row>
        <row r="302">
          <cell r="C302">
            <v>415</v>
          </cell>
          <cell r="D302" t="str">
            <v>Ярушкина Виктория</v>
          </cell>
          <cell r="E302">
            <v>33332</v>
          </cell>
          <cell r="F302" t="str">
            <v>мсмк</v>
          </cell>
          <cell r="G302" t="str">
            <v>Москва</v>
          </cell>
          <cell r="H302" t="str">
            <v>ЦСП по л/а - СДЮСШОР 44 - ЦСКА</v>
          </cell>
          <cell r="I302"/>
          <cell r="J302"/>
          <cell r="K302" t="str">
            <v>Вдовин М.В., Полоницкий А.Г.,
Калашникова О.Ю.</v>
          </cell>
          <cell r="L302">
            <v>60</v>
          </cell>
        </row>
        <row r="303">
          <cell r="C303">
            <v>318</v>
          </cell>
          <cell r="D303" t="str">
            <v>Ясинская Яна</v>
          </cell>
          <cell r="E303">
            <v>34468</v>
          </cell>
          <cell r="F303">
            <v>1</v>
          </cell>
          <cell r="G303" t="str">
            <v>Москва</v>
          </cell>
          <cell r="H303" t="str">
            <v>СДЮСШОР 24</v>
          </cell>
          <cell r="I303"/>
          <cell r="J303"/>
          <cell r="K303" t="str">
            <v>Ревун Д.Д.</v>
          </cell>
          <cell r="L303" t="str">
            <v>тройной</v>
          </cell>
        </row>
        <row r="304">
          <cell r="C304"/>
          <cell r="D304"/>
          <cell r="E304"/>
          <cell r="F304"/>
          <cell r="G304"/>
          <cell r="H304"/>
          <cell r="I304"/>
          <cell r="J304"/>
          <cell r="K304"/>
          <cell r="L304"/>
        </row>
        <row r="305">
          <cell r="C305"/>
          <cell r="D305"/>
          <cell r="E305"/>
          <cell r="F305"/>
          <cell r="G305"/>
          <cell r="H305"/>
          <cell r="I305"/>
          <cell r="J305"/>
          <cell r="K305"/>
          <cell r="L305"/>
        </row>
        <row r="306">
          <cell r="C306"/>
          <cell r="D306"/>
          <cell r="E306"/>
          <cell r="F306"/>
          <cell r="G306"/>
          <cell r="H306"/>
          <cell r="I306"/>
          <cell r="J306"/>
          <cell r="K306"/>
          <cell r="L306"/>
        </row>
        <row r="307">
          <cell r="C307"/>
          <cell r="D307"/>
          <cell r="E307"/>
          <cell r="F307"/>
          <cell r="G307"/>
          <cell r="H307"/>
          <cell r="I307"/>
          <cell r="J307"/>
          <cell r="K307"/>
          <cell r="L307"/>
        </row>
        <row r="308">
          <cell r="C308"/>
          <cell r="D308"/>
          <cell r="E308"/>
          <cell r="F308"/>
          <cell r="G308"/>
          <cell r="H308"/>
          <cell r="I308"/>
          <cell r="J308"/>
          <cell r="K308"/>
          <cell r="L308"/>
        </row>
        <row r="309">
          <cell r="C309"/>
          <cell r="D309"/>
          <cell r="E309"/>
          <cell r="F309"/>
          <cell r="G309"/>
          <cell r="H309"/>
          <cell r="I309"/>
          <cell r="J309"/>
          <cell r="K309"/>
          <cell r="L309"/>
        </row>
        <row r="310">
          <cell r="C310"/>
          <cell r="D310"/>
          <cell r="E310"/>
          <cell r="F310"/>
          <cell r="G310"/>
          <cell r="H310"/>
          <cell r="I310"/>
          <cell r="J310"/>
          <cell r="K310"/>
          <cell r="L310"/>
        </row>
        <row r="311">
          <cell r="C311"/>
          <cell r="D311"/>
          <cell r="E311"/>
          <cell r="F311"/>
          <cell r="G311"/>
          <cell r="H311"/>
          <cell r="I311"/>
          <cell r="J311"/>
          <cell r="K311"/>
          <cell r="L311"/>
        </row>
        <row r="312">
          <cell r="C312"/>
          <cell r="D312"/>
          <cell r="E312"/>
          <cell r="F312"/>
          <cell r="G312"/>
          <cell r="H312"/>
          <cell r="I312"/>
          <cell r="J312"/>
          <cell r="K312"/>
          <cell r="L312"/>
        </row>
        <row r="313">
          <cell r="C313"/>
          <cell r="D313"/>
          <cell r="E313"/>
          <cell r="F313"/>
          <cell r="G313"/>
          <cell r="H313"/>
          <cell r="I313"/>
          <cell r="J313"/>
          <cell r="K313"/>
          <cell r="L313"/>
        </row>
        <row r="314">
          <cell r="C314"/>
          <cell r="D314"/>
          <cell r="E314"/>
          <cell r="F314"/>
          <cell r="G314"/>
          <cell r="H314"/>
          <cell r="I314"/>
          <cell r="J314"/>
          <cell r="K314"/>
          <cell r="L314"/>
        </row>
        <row r="315">
          <cell r="C315"/>
          <cell r="D315"/>
          <cell r="E315"/>
          <cell r="F315"/>
          <cell r="G315"/>
          <cell r="H315"/>
          <cell r="I315"/>
          <cell r="J315"/>
          <cell r="K315"/>
          <cell r="L315"/>
        </row>
        <row r="316">
          <cell r="C316"/>
          <cell r="D316"/>
          <cell r="E316"/>
          <cell r="F316"/>
          <cell r="G316"/>
          <cell r="H316"/>
          <cell r="I316"/>
          <cell r="J316"/>
          <cell r="K316"/>
          <cell r="L316"/>
        </row>
        <row r="317">
          <cell r="C317"/>
          <cell r="D317"/>
          <cell r="E317"/>
          <cell r="F317"/>
          <cell r="G317"/>
          <cell r="H317"/>
          <cell r="I317"/>
          <cell r="J317"/>
          <cell r="K317"/>
          <cell r="L317"/>
        </row>
        <row r="318">
          <cell r="C318"/>
          <cell r="D318"/>
          <cell r="E318"/>
          <cell r="F318"/>
          <cell r="G318"/>
          <cell r="H318"/>
          <cell r="I318"/>
          <cell r="J318"/>
          <cell r="K318"/>
          <cell r="L318"/>
        </row>
        <row r="319">
          <cell r="C319"/>
          <cell r="D319"/>
          <cell r="E319"/>
          <cell r="F319"/>
          <cell r="G319"/>
          <cell r="H319"/>
          <cell r="I319"/>
          <cell r="J319"/>
          <cell r="K319"/>
          <cell r="L319"/>
        </row>
        <row r="320">
          <cell r="C320"/>
          <cell r="D320"/>
          <cell r="E320"/>
          <cell r="F320"/>
          <cell r="G320"/>
          <cell r="H320"/>
          <cell r="I320"/>
          <cell r="J320"/>
          <cell r="K320"/>
          <cell r="L320"/>
        </row>
        <row r="321">
          <cell r="C321"/>
          <cell r="D321"/>
          <cell r="E321"/>
          <cell r="F321"/>
          <cell r="G321"/>
          <cell r="H321"/>
          <cell r="I321"/>
          <cell r="J321"/>
          <cell r="K321"/>
          <cell r="L321"/>
        </row>
        <row r="322">
          <cell r="C322"/>
          <cell r="D322"/>
          <cell r="E322"/>
          <cell r="F322"/>
          <cell r="G322"/>
          <cell r="H322"/>
          <cell r="I322"/>
          <cell r="J322"/>
          <cell r="K322"/>
          <cell r="L322"/>
        </row>
        <row r="323">
          <cell r="C323"/>
          <cell r="D323"/>
          <cell r="E323"/>
          <cell r="F323"/>
          <cell r="G323"/>
          <cell r="H323"/>
          <cell r="I323"/>
          <cell r="J323"/>
          <cell r="K323"/>
          <cell r="L323"/>
        </row>
        <row r="324">
          <cell r="C324"/>
          <cell r="D324"/>
          <cell r="E324"/>
          <cell r="F324"/>
          <cell r="G324"/>
          <cell r="H324"/>
          <cell r="I324"/>
          <cell r="J324"/>
          <cell r="K324"/>
          <cell r="L324"/>
        </row>
        <row r="325">
          <cell r="C325"/>
          <cell r="D325"/>
          <cell r="E325"/>
          <cell r="F325"/>
          <cell r="G325"/>
          <cell r="H325"/>
          <cell r="I325"/>
          <cell r="J325"/>
          <cell r="K325"/>
          <cell r="L325"/>
        </row>
        <row r="326">
          <cell r="C326"/>
          <cell r="D326"/>
          <cell r="E326"/>
          <cell r="F326"/>
          <cell r="G326"/>
          <cell r="H326"/>
          <cell r="I326"/>
          <cell r="J326"/>
          <cell r="K326"/>
          <cell r="L326"/>
        </row>
        <row r="327">
          <cell r="C327"/>
          <cell r="D327"/>
          <cell r="E327"/>
          <cell r="F327"/>
          <cell r="G327"/>
          <cell r="H327"/>
          <cell r="I327"/>
          <cell r="J327"/>
          <cell r="K327"/>
          <cell r="L327"/>
        </row>
        <row r="328">
          <cell r="C328"/>
          <cell r="D328"/>
          <cell r="E328"/>
          <cell r="F328"/>
          <cell r="G328"/>
          <cell r="H328"/>
          <cell r="I328"/>
          <cell r="J328"/>
          <cell r="K328"/>
          <cell r="L328"/>
        </row>
        <row r="329">
          <cell r="C329"/>
          <cell r="D329"/>
          <cell r="E329"/>
          <cell r="F329"/>
          <cell r="G329"/>
          <cell r="H329"/>
          <cell r="I329"/>
          <cell r="J329"/>
          <cell r="K329"/>
          <cell r="L329"/>
        </row>
        <row r="330">
          <cell r="C330"/>
          <cell r="D330"/>
          <cell r="E330"/>
          <cell r="F330"/>
          <cell r="G330"/>
          <cell r="H330"/>
          <cell r="I330"/>
          <cell r="J330"/>
          <cell r="K330"/>
          <cell r="L330"/>
        </row>
        <row r="331">
          <cell r="C331"/>
          <cell r="D331"/>
          <cell r="E331"/>
          <cell r="F331"/>
          <cell r="G331"/>
          <cell r="H331"/>
          <cell r="I331"/>
          <cell r="J331"/>
          <cell r="K331"/>
          <cell r="L331"/>
        </row>
        <row r="332">
          <cell r="C332"/>
          <cell r="D332"/>
          <cell r="E332"/>
          <cell r="F332"/>
          <cell r="G332"/>
          <cell r="H332"/>
          <cell r="I332"/>
          <cell r="J332"/>
          <cell r="K332"/>
          <cell r="L332"/>
        </row>
        <row r="333">
          <cell r="C333"/>
          <cell r="D333"/>
          <cell r="E333"/>
          <cell r="F333"/>
          <cell r="G333"/>
          <cell r="H333"/>
          <cell r="I333"/>
          <cell r="J333"/>
          <cell r="K333"/>
          <cell r="L333"/>
        </row>
        <row r="334">
          <cell r="C334"/>
          <cell r="D334"/>
          <cell r="E334"/>
          <cell r="F334"/>
          <cell r="G334"/>
          <cell r="H334"/>
          <cell r="I334"/>
          <cell r="J334"/>
          <cell r="K334"/>
          <cell r="L334"/>
        </row>
        <row r="335">
          <cell r="C335"/>
          <cell r="D335"/>
          <cell r="E335"/>
          <cell r="F335"/>
          <cell r="G335"/>
          <cell r="H335"/>
          <cell r="I335"/>
          <cell r="J335"/>
          <cell r="K335"/>
          <cell r="L335"/>
        </row>
        <row r="336">
          <cell r="C336"/>
          <cell r="D336"/>
          <cell r="E336"/>
          <cell r="F336"/>
          <cell r="G336"/>
          <cell r="H336"/>
          <cell r="I336"/>
          <cell r="J336"/>
          <cell r="K336"/>
          <cell r="L336"/>
        </row>
        <row r="337">
          <cell r="C337"/>
          <cell r="D337"/>
          <cell r="E337"/>
          <cell r="F337"/>
          <cell r="G337"/>
          <cell r="H337"/>
          <cell r="I337"/>
          <cell r="J337"/>
          <cell r="K337"/>
          <cell r="L337"/>
        </row>
        <row r="338">
          <cell r="C338"/>
          <cell r="D338"/>
          <cell r="E338"/>
          <cell r="F338"/>
          <cell r="G338"/>
          <cell r="H338"/>
          <cell r="I338"/>
          <cell r="J338"/>
          <cell r="K338"/>
          <cell r="L338"/>
        </row>
        <row r="339">
          <cell r="C339"/>
          <cell r="D339"/>
          <cell r="E339"/>
          <cell r="F339"/>
          <cell r="G339"/>
          <cell r="H339"/>
          <cell r="I339"/>
          <cell r="J339"/>
          <cell r="K339"/>
          <cell r="L339"/>
        </row>
        <row r="340">
          <cell r="C340"/>
          <cell r="D340"/>
          <cell r="E340"/>
          <cell r="F340"/>
          <cell r="G340"/>
          <cell r="H340"/>
          <cell r="I340"/>
          <cell r="J340"/>
          <cell r="K340"/>
          <cell r="L340"/>
        </row>
        <row r="341">
          <cell r="C341"/>
          <cell r="D341"/>
          <cell r="E341"/>
          <cell r="F341"/>
          <cell r="G341"/>
          <cell r="H341"/>
          <cell r="I341"/>
          <cell r="J341"/>
          <cell r="K341"/>
          <cell r="L341"/>
        </row>
        <row r="342">
          <cell r="C342"/>
          <cell r="D342"/>
          <cell r="E342"/>
          <cell r="F342"/>
          <cell r="G342"/>
          <cell r="H342"/>
          <cell r="I342"/>
          <cell r="J342"/>
          <cell r="K342"/>
          <cell r="L342"/>
        </row>
        <row r="343">
          <cell r="C343"/>
          <cell r="D343"/>
          <cell r="E343"/>
          <cell r="F343"/>
          <cell r="G343"/>
          <cell r="H343"/>
          <cell r="I343"/>
          <cell r="J343"/>
          <cell r="K343"/>
          <cell r="L343"/>
        </row>
        <row r="344">
          <cell r="C344"/>
          <cell r="D344"/>
          <cell r="E344"/>
          <cell r="F344"/>
          <cell r="G344"/>
          <cell r="H344"/>
          <cell r="I344"/>
          <cell r="J344"/>
          <cell r="K344"/>
          <cell r="L344"/>
        </row>
        <row r="345">
          <cell r="C345"/>
          <cell r="D345"/>
          <cell r="E345"/>
          <cell r="F345"/>
          <cell r="G345"/>
          <cell r="H345"/>
          <cell r="I345"/>
          <cell r="J345"/>
          <cell r="K345"/>
          <cell r="L345"/>
        </row>
        <row r="346">
          <cell r="C346"/>
          <cell r="D346"/>
          <cell r="E346"/>
          <cell r="F346"/>
          <cell r="G346"/>
          <cell r="H346"/>
          <cell r="I346"/>
          <cell r="J346"/>
          <cell r="K346"/>
          <cell r="L346"/>
        </row>
        <row r="347">
          <cell r="C347"/>
          <cell r="D347"/>
          <cell r="E347"/>
          <cell r="F347"/>
          <cell r="G347"/>
          <cell r="H347"/>
          <cell r="I347"/>
          <cell r="J347"/>
          <cell r="K347"/>
          <cell r="L347"/>
        </row>
        <row r="348">
          <cell r="C348"/>
          <cell r="D348"/>
          <cell r="E348"/>
          <cell r="F348"/>
          <cell r="G348"/>
          <cell r="H348"/>
          <cell r="I348"/>
          <cell r="J348"/>
          <cell r="K348"/>
          <cell r="L348"/>
        </row>
        <row r="349">
          <cell r="C349"/>
          <cell r="D349"/>
          <cell r="E349"/>
          <cell r="F349"/>
          <cell r="G349"/>
          <cell r="H349"/>
          <cell r="I349"/>
          <cell r="J349"/>
          <cell r="K349"/>
          <cell r="L349"/>
        </row>
        <row r="350">
          <cell r="C350"/>
          <cell r="D350"/>
          <cell r="E350"/>
          <cell r="F350"/>
          <cell r="G350"/>
          <cell r="H350"/>
          <cell r="I350"/>
          <cell r="J350"/>
          <cell r="K350"/>
          <cell r="L350"/>
        </row>
        <row r="351">
          <cell r="C351"/>
          <cell r="D351"/>
          <cell r="E351"/>
          <cell r="F351"/>
          <cell r="G351"/>
          <cell r="H351"/>
          <cell r="I351"/>
          <cell r="J351"/>
          <cell r="K351"/>
          <cell r="L351"/>
        </row>
        <row r="352">
          <cell r="C352"/>
          <cell r="D352"/>
          <cell r="E352"/>
          <cell r="F352"/>
          <cell r="G352"/>
          <cell r="H352"/>
          <cell r="I352"/>
          <cell r="J352"/>
          <cell r="K352"/>
          <cell r="L352"/>
        </row>
        <row r="353">
          <cell r="C353"/>
          <cell r="D353"/>
          <cell r="E353"/>
          <cell r="F353"/>
          <cell r="G353"/>
          <cell r="H353"/>
          <cell r="I353"/>
          <cell r="J353"/>
          <cell r="K353"/>
          <cell r="L353"/>
        </row>
        <row r="354">
          <cell r="C354"/>
          <cell r="D354"/>
          <cell r="E354"/>
          <cell r="F354"/>
          <cell r="G354"/>
          <cell r="H354"/>
          <cell r="I354"/>
          <cell r="J354"/>
          <cell r="K354"/>
          <cell r="L354"/>
        </row>
        <row r="355">
          <cell r="C355"/>
          <cell r="D355"/>
          <cell r="E355"/>
          <cell r="F355"/>
          <cell r="G355"/>
          <cell r="H355"/>
          <cell r="I355"/>
          <cell r="J355"/>
          <cell r="K355"/>
          <cell r="L355"/>
        </row>
        <row r="356">
          <cell r="C356"/>
          <cell r="D356"/>
          <cell r="E356"/>
          <cell r="F356"/>
          <cell r="G356"/>
          <cell r="H356"/>
          <cell r="I356"/>
          <cell r="J356"/>
          <cell r="K356"/>
          <cell r="L356"/>
        </row>
        <row r="357">
          <cell r="C357"/>
          <cell r="D357"/>
          <cell r="E357"/>
          <cell r="F357"/>
          <cell r="G357"/>
          <cell r="H357"/>
          <cell r="I357"/>
          <cell r="J357"/>
          <cell r="K357"/>
          <cell r="L357"/>
        </row>
        <row r="358">
          <cell r="C358"/>
          <cell r="D358"/>
          <cell r="E358"/>
          <cell r="F358"/>
          <cell r="G358"/>
          <cell r="H358"/>
          <cell r="I358"/>
          <cell r="J358"/>
          <cell r="K358"/>
          <cell r="L358"/>
        </row>
        <row r="359">
          <cell r="C359"/>
          <cell r="D359"/>
          <cell r="E359"/>
          <cell r="F359"/>
          <cell r="G359"/>
          <cell r="H359"/>
          <cell r="I359"/>
          <cell r="J359"/>
          <cell r="K359"/>
          <cell r="L359"/>
        </row>
        <row r="360">
          <cell r="C360"/>
          <cell r="D360"/>
          <cell r="E360"/>
          <cell r="F360"/>
          <cell r="G360"/>
          <cell r="H360"/>
          <cell r="I360"/>
          <cell r="J360"/>
          <cell r="K360"/>
          <cell r="L360"/>
        </row>
        <row r="361">
          <cell r="C361"/>
          <cell r="D361"/>
          <cell r="E361"/>
          <cell r="F361"/>
          <cell r="G361"/>
          <cell r="H361"/>
          <cell r="I361"/>
          <cell r="J361"/>
          <cell r="K361"/>
          <cell r="L361"/>
        </row>
        <row r="362">
          <cell r="C362"/>
          <cell r="D362"/>
          <cell r="E362"/>
          <cell r="F362"/>
          <cell r="G362"/>
          <cell r="H362"/>
          <cell r="I362"/>
          <cell r="J362"/>
          <cell r="K362"/>
          <cell r="L362"/>
        </row>
        <row r="363">
          <cell r="C363"/>
          <cell r="D363"/>
          <cell r="E363"/>
          <cell r="F363"/>
          <cell r="G363"/>
          <cell r="H363"/>
          <cell r="I363"/>
          <cell r="J363"/>
          <cell r="K363"/>
          <cell r="L363"/>
        </row>
        <row r="364">
          <cell r="C364"/>
          <cell r="D364"/>
          <cell r="E364"/>
          <cell r="F364"/>
          <cell r="G364"/>
          <cell r="H364"/>
          <cell r="I364"/>
          <cell r="J364"/>
          <cell r="K364"/>
          <cell r="L364"/>
        </row>
        <row r="365">
          <cell r="C365"/>
          <cell r="D365"/>
          <cell r="E365"/>
          <cell r="F365"/>
          <cell r="G365"/>
          <cell r="H365"/>
          <cell r="I365"/>
          <cell r="J365"/>
          <cell r="K365"/>
          <cell r="L365"/>
        </row>
        <row r="366">
          <cell r="C366"/>
          <cell r="D366"/>
          <cell r="E366"/>
          <cell r="F366"/>
          <cell r="G366"/>
          <cell r="H366"/>
          <cell r="I366"/>
          <cell r="J366"/>
          <cell r="K366"/>
          <cell r="L366"/>
        </row>
        <row r="367">
          <cell r="C367"/>
          <cell r="D367"/>
          <cell r="E367"/>
          <cell r="F367"/>
          <cell r="G367"/>
          <cell r="H367"/>
          <cell r="I367"/>
          <cell r="J367"/>
          <cell r="K367"/>
          <cell r="L367"/>
        </row>
        <row r="368">
          <cell r="C368"/>
          <cell r="D368"/>
          <cell r="E368"/>
          <cell r="F368"/>
          <cell r="G368"/>
          <cell r="H368"/>
          <cell r="I368"/>
          <cell r="J368"/>
          <cell r="K368"/>
          <cell r="L368"/>
        </row>
        <row r="369">
          <cell r="C369"/>
          <cell r="D369"/>
          <cell r="E369"/>
          <cell r="F369"/>
          <cell r="G369"/>
          <cell r="H369"/>
          <cell r="I369"/>
          <cell r="J369"/>
          <cell r="K369"/>
          <cell r="L369"/>
        </row>
        <row r="370">
          <cell r="C370"/>
          <cell r="D370"/>
          <cell r="E370"/>
          <cell r="F370"/>
          <cell r="G370"/>
          <cell r="H370"/>
          <cell r="I370"/>
          <cell r="J370"/>
          <cell r="K370"/>
          <cell r="L370"/>
        </row>
        <row r="371">
          <cell r="C371"/>
          <cell r="D371"/>
          <cell r="E371"/>
          <cell r="F371"/>
          <cell r="G371"/>
          <cell r="H371"/>
          <cell r="I371"/>
          <cell r="J371"/>
          <cell r="K371"/>
          <cell r="L371"/>
        </row>
        <row r="372">
          <cell r="C372"/>
          <cell r="D372"/>
          <cell r="E372"/>
          <cell r="F372"/>
          <cell r="G372"/>
          <cell r="H372"/>
          <cell r="I372"/>
          <cell r="J372"/>
          <cell r="K372"/>
          <cell r="L372"/>
        </row>
        <row r="373">
          <cell r="C373"/>
          <cell r="D373"/>
          <cell r="E373"/>
          <cell r="F373"/>
          <cell r="G373"/>
          <cell r="H373"/>
          <cell r="I373"/>
          <cell r="J373"/>
          <cell r="K373"/>
          <cell r="L373"/>
        </row>
        <row r="374">
          <cell r="C374"/>
          <cell r="D374"/>
          <cell r="E374"/>
          <cell r="F374"/>
          <cell r="G374"/>
          <cell r="H374"/>
          <cell r="I374"/>
          <cell r="J374"/>
          <cell r="K374"/>
          <cell r="L374"/>
        </row>
        <row r="375">
          <cell r="C375"/>
          <cell r="D375"/>
          <cell r="E375"/>
          <cell r="F375"/>
          <cell r="G375"/>
          <cell r="H375"/>
          <cell r="I375"/>
          <cell r="J375"/>
          <cell r="K375"/>
          <cell r="L375"/>
        </row>
        <row r="376">
          <cell r="C376"/>
          <cell r="D376"/>
          <cell r="E376"/>
          <cell r="F376"/>
          <cell r="G376"/>
          <cell r="H376"/>
          <cell r="I376"/>
          <cell r="J376"/>
          <cell r="K376"/>
          <cell r="L376"/>
        </row>
        <row r="377">
          <cell r="C377"/>
          <cell r="D377"/>
          <cell r="E377"/>
          <cell r="F377"/>
          <cell r="G377"/>
          <cell r="H377"/>
          <cell r="I377"/>
          <cell r="J377"/>
          <cell r="K377"/>
          <cell r="L377"/>
        </row>
        <row r="378">
          <cell r="C378"/>
          <cell r="D378"/>
          <cell r="E378"/>
          <cell r="F378"/>
          <cell r="G378"/>
          <cell r="H378"/>
          <cell r="I378"/>
          <cell r="J378"/>
          <cell r="K378"/>
          <cell r="L378"/>
        </row>
        <row r="379">
          <cell r="C379"/>
          <cell r="D379"/>
          <cell r="E379"/>
          <cell r="F379"/>
          <cell r="G379"/>
          <cell r="H379"/>
          <cell r="I379"/>
          <cell r="J379"/>
          <cell r="K379"/>
          <cell r="L379"/>
        </row>
        <row r="380">
          <cell r="C380"/>
          <cell r="D380"/>
          <cell r="E380"/>
          <cell r="F380"/>
          <cell r="G380"/>
          <cell r="H380"/>
          <cell r="I380"/>
          <cell r="J380"/>
          <cell r="K380"/>
          <cell r="L380"/>
        </row>
        <row r="381">
          <cell r="C381"/>
          <cell r="D381"/>
          <cell r="E381"/>
          <cell r="F381"/>
          <cell r="G381"/>
          <cell r="H381"/>
          <cell r="I381"/>
          <cell r="J381"/>
          <cell r="K381"/>
          <cell r="L381"/>
        </row>
        <row r="382">
          <cell r="C382"/>
          <cell r="D382"/>
          <cell r="E382"/>
          <cell r="F382"/>
          <cell r="G382"/>
          <cell r="H382"/>
          <cell r="I382"/>
          <cell r="J382"/>
          <cell r="K382"/>
          <cell r="L382"/>
        </row>
        <row r="383">
          <cell r="C383"/>
          <cell r="D383"/>
          <cell r="E383"/>
          <cell r="F383"/>
          <cell r="G383"/>
          <cell r="H383"/>
          <cell r="I383"/>
          <cell r="J383"/>
          <cell r="K383"/>
          <cell r="L383"/>
        </row>
        <row r="384">
          <cell r="C384"/>
          <cell r="D384"/>
          <cell r="E384"/>
          <cell r="F384"/>
          <cell r="G384"/>
          <cell r="H384"/>
          <cell r="I384"/>
          <cell r="J384"/>
          <cell r="K384"/>
          <cell r="L384"/>
        </row>
        <row r="385">
          <cell r="C385"/>
          <cell r="D385"/>
          <cell r="E385"/>
          <cell r="F385"/>
          <cell r="G385"/>
          <cell r="H385"/>
          <cell r="I385"/>
          <cell r="J385"/>
          <cell r="K385"/>
          <cell r="L385"/>
        </row>
        <row r="386">
          <cell r="C386"/>
          <cell r="D386"/>
          <cell r="E386"/>
          <cell r="F386"/>
          <cell r="G386"/>
          <cell r="H386"/>
          <cell r="I386"/>
          <cell r="J386"/>
          <cell r="K386"/>
          <cell r="L386"/>
        </row>
        <row r="387">
          <cell r="C387"/>
          <cell r="D387"/>
          <cell r="E387"/>
          <cell r="F387"/>
          <cell r="G387"/>
          <cell r="H387"/>
          <cell r="I387"/>
          <cell r="J387"/>
          <cell r="K387"/>
          <cell r="L387"/>
        </row>
        <row r="388">
          <cell r="C388"/>
          <cell r="D388"/>
          <cell r="E388"/>
          <cell r="F388"/>
          <cell r="G388"/>
          <cell r="H388"/>
          <cell r="I388"/>
          <cell r="J388"/>
          <cell r="K388"/>
          <cell r="L388"/>
        </row>
        <row r="389">
          <cell r="C389"/>
          <cell r="D389"/>
          <cell r="E389"/>
          <cell r="F389"/>
          <cell r="G389"/>
          <cell r="H389"/>
          <cell r="I389"/>
          <cell r="J389"/>
          <cell r="K389"/>
          <cell r="L389"/>
        </row>
        <row r="390">
          <cell r="C390"/>
          <cell r="D390"/>
          <cell r="E390"/>
          <cell r="F390"/>
          <cell r="G390"/>
          <cell r="H390"/>
          <cell r="I390"/>
          <cell r="J390"/>
          <cell r="K390"/>
          <cell r="L390"/>
        </row>
        <row r="391">
          <cell r="C391"/>
          <cell r="D391"/>
          <cell r="E391"/>
          <cell r="F391"/>
          <cell r="G391"/>
          <cell r="H391"/>
          <cell r="I391"/>
          <cell r="J391"/>
          <cell r="K391"/>
          <cell r="L391"/>
        </row>
        <row r="392">
          <cell r="C392"/>
          <cell r="D392"/>
          <cell r="E392"/>
          <cell r="F392"/>
          <cell r="G392"/>
          <cell r="H392"/>
          <cell r="I392"/>
          <cell r="J392"/>
          <cell r="K392"/>
          <cell r="L392"/>
        </row>
        <row r="393">
          <cell r="C393"/>
          <cell r="D393"/>
          <cell r="E393"/>
          <cell r="F393"/>
          <cell r="G393"/>
          <cell r="H393"/>
          <cell r="I393"/>
          <cell r="J393"/>
          <cell r="K393"/>
          <cell r="L393"/>
        </row>
        <row r="394">
          <cell r="C394"/>
          <cell r="D394"/>
          <cell r="E394"/>
          <cell r="F394"/>
          <cell r="G394"/>
          <cell r="H394"/>
          <cell r="I394"/>
          <cell r="J394"/>
          <cell r="K394"/>
          <cell r="L394"/>
        </row>
        <row r="395">
          <cell r="C395"/>
          <cell r="D395"/>
          <cell r="E395"/>
          <cell r="F395"/>
          <cell r="G395"/>
          <cell r="H395"/>
          <cell r="I395"/>
          <cell r="J395"/>
          <cell r="K395"/>
          <cell r="L395"/>
        </row>
        <row r="396">
          <cell r="C396"/>
          <cell r="D396"/>
          <cell r="E396"/>
          <cell r="F396"/>
          <cell r="G396"/>
          <cell r="H396"/>
          <cell r="I396"/>
          <cell r="J396"/>
          <cell r="K396"/>
          <cell r="L396"/>
        </row>
        <row r="397">
          <cell r="C397"/>
          <cell r="D397"/>
          <cell r="E397"/>
          <cell r="F397"/>
          <cell r="G397"/>
          <cell r="H397"/>
          <cell r="I397"/>
          <cell r="J397"/>
          <cell r="K397"/>
          <cell r="L397"/>
        </row>
        <row r="398">
          <cell r="C398"/>
          <cell r="D398"/>
          <cell r="E398"/>
          <cell r="F398"/>
          <cell r="G398"/>
          <cell r="H398"/>
          <cell r="I398"/>
          <cell r="J398"/>
          <cell r="K398"/>
          <cell r="L398"/>
        </row>
        <row r="399">
          <cell r="C399"/>
          <cell r="D399"/>
          <cell r="E399"/>
          <cell r="F399"/>
          <cell r="G399"/>
          <cell r="H399"/>
          <cell r="I399"/>
          <cell r="J399"/>
          <cell r="K399"/>
          <cell r="L399"/>
        </row>
        <row r="400">
          <cell r="C400"/>
          <cell r="D400"/>
          <cell r="E400"/>
          <cell r="F400"/>
          <cell r="G400"/>
          <cell r="H400"/>
          <cell r="I400"/>
          <cell r="J400"/>
          <cell r="K400"/>
          <cell r="L400"/>
        </row>
        <row r="401">
          <cell r="C401"/>
          <cell r="D401"/>
          <cell r="E401"/>
          <cell r="F401"/>
          <cell r="G401"/>
          <cell r="H401"/>
          <cell r="I401"/>
          <cell r="J401"/>
          <cell r="K401"/>
          <cell r="L401"/>
        </row>
        <row r="402">
          <cell r="C402"/>
          <cell r="D402"/>
          <cell r="E402"/>
          <cell r="F402"/>
          <cell r="G402"/>
          <cell r="H402"/>
          <cell r="I402"/>
          <cell r="J402"/>
          <cell r="K402"/>
          <cell r="L402"/>
        </row>
        <row r="403">
          <cell r="C403"/>
          <cell r="D403"/>
          <cell r="E403"/>
          <cell r="F403"/>
          <cell r="G403"/>
          <cell r="H403"/>
          <cell r="I403"/>
          <cell r="J403"/>
          <cell r="K403"/>
          <cell r="L403"/>
        </row>
        <row r="404">
          <cell r="C404"/>
          <cell r="D404"/>
          <cell r="E404"/>
          <cell r="F404"/>
          <cell r="G404"/>
          <cell r="H404"/>
          <cell r="I404"/>
          <cell r="J404"/>
          <cell r="K404"/>
          <cell r="L404"/>
        </row>
        <row r="405">
          <cell r="C405"/>
          <cell r="D405"/>
          <cell r="E405"/>
          <cell r="F405"/>
          <cell r="G405"/>
          <cell r="H405"/>
          <cell r="I405"/>
          <cell r="J405"/>
          <cell r="K405"/>
          <cell r="L405"/>
        </row>
        <row r="406">
          <cell r="C406"/>
          <cell r="D406"/>
          <cell r="E406"/>
          <cell r="F406"/>
          <cell r="G406"/>
          <cell r="H406"/>
          <cell r="I406"/>
          <cell r="J406"/>
          <cell r="K406"/>
          <cell r="L406"/>
        </row>
        <row r="407">
          <cell r="C407"/>
          <cell r="D407"/>
          <cell r="E407"/>
          <cell r="F407"/>
          <cell r="G407"/>
          <cell r="H407"/>
          <cell r="I407"/>
          <cell r="J407"/>
          <cell r="K407"/>
          <cell r="L407"/>
        </row>
        <row r="408">
          <cell r="C408"/>
          <cell r="D408"/>
          <cell r="E408"/>
          <cell r="F408"/>
          <cell r="G408"/>
          <cell r="H408"/>
          <cell r="I408"/>
          <cell r="J408"/>
          <cell r="K408"/>
          <cell r="L408"/>
        </row>
        <row r="409">
          <cell r="C409"/>
          <cell r="D409"/>
          <cell r="E409"/>
          <cell r="F409"/>
          <cell r="G409"/>
          <cell r="H409"/>
          <cell r="I409"/>
          <cell r="J409"/>
          <cell r="K409"/>
          <cell r="L409"/>
        </row>
        <row r="410">
          <cell r="C410"/>
          <cell r="D410"/>
          <cell r="E410"/>
          <cell r="F410"/>
          <cell r="G410"/>
          <cell r="H410"/>
          <cell r="I410"/>
          <cell r="J410"/>
          <cell r="K410"/>
          <cell r="L410"/>
        </row>
        <row r="411">
          <cell r="C411"/>
          <cell r="D411"/>
          <cell r="E411"/>
          <cell r="F411"/>
          <cell r="G411"/>
          <cell r="H411"/>
          <cell r="I411"/>
          <cell r="J411"/>
          <cell r="K411"/>
          <cell r="L411"/>
        </row>
        <row r="412">
          <cell r="E412"/>
          <cell r="H412"/>
        </row>
        <row r="413">
          <cell r="C413"/>
          <cell r="D413"/>
          <cell r="E413"/>
          <cell r="F413"/>
          <cell r="G413"/>
          <cell r="H413"/>
          <cell r="I413"/>
          <cell r="J413"/>
          <cell r="K413"/>
          <cell r="L413"/>
        </row>
        <row r="414">
          <cell r="C414"/>
          <cell r="D414"/>
          <cell r="E414"/>
          <cell r="F414"/>
          <cell r="G414"/>
          <cell r="H414"/>
          <cell r="I414"/>
          <cell r="J414"/>
          <cell r="K414"/>
          <cell r="L414"/>
        </row>
        <row r="415">
          <cell r="C415"/>
          <cell r="D415"/>
          <cell r="E415"/>
          <cell r="F415"/>
          <cell r="G415"/>
          <cell r="H415"/>
          <cell r="I415"/>
          <cell r="J415"/>
          <cell r="K415"/>
          <cell r="L415"/>
        </row>
        <row r="416">
          <cell r="E416"/>
        </row>
        <row r="417">
          <cell r="C417"/>
          <cell r="D417"/>
          <cell r="E417"/>
          <cell r="F417"/>
          <cell r="G417"/>
          <cell r="H417"/>
          <cell r="I417"/>
          <cell r="J417"/>
          <cell r="K417"/>
          <cell r="L417"/>
        </row>
        <row r="418">
          <cell r="C418"/>
          <cell r="D418"/>
          <cell r="E418"/>
          <cell r="F418"/>
          <cell r="G418"/>
          <cell r="H418"/>
          <cell r="I418"/>
          <cell r="J418"/>
          <cell r="K418"/>
          <cell r="L418"/>
        </row>
        <row r="419">
          <cell r="C419"/>
          <cell r="D419"/>
          <cell r="E419"/>
          <cell r="F419"/>
          <cell r="G419"/>
          <cell r="H419"/>
          <cell r="I419"/>
          <cell r="J419"/>
          <cell r="K419"/>
          <cell r="L419"/>
        </row>
        <row r="420">
          <cell r="C420"/>
          <cell r="D420"/>
          <cell r="E420"/>
          <cell r="F420"/>
          <cell r="G420"/>
          <cell r="H420"/>
          <cell r="I420"/>
          <cell r="J420"/>
          <cell r="K420"/>
          <cell r="L420"/>
        </row>
        <row r="421">
          <cell r="C421"/>
          <cell r="D421"/>
          <cell r="E421"/>
          <cell r="F421"/>
          <cell r="G421"/>
          <cell r="H421"/>
          <cell r="I421"/>
          <cell r="J421"/>
          <cell r="K421"/>
          <cell r="L421"/>
        </row>
        <row r="422">
          <cell r="C422"/>
          <cell r="D422"/>
          <cell r="E422"/>
          <cell r="F422"/>
          <cell r="G422"/>
          <cell r="H422"/>
          <cell r="I422"/>
          <cell r="J422"/>
          <cell r="K422"/>
          <cell r="L422"/>
        </row>
        <row r="423">
          <cell r="C423"/>
          <cell r="D423"/>
          <cell r="E423"/>
          <cell r="F423"/>
          <cell r="G423"/>
          <cell r="H423"/>
          <cell r="I423"/>
          <cell r="J423"/>
          <cell r="K423"/>
          <cell r="L423"/>
        </row>
        <row r="424">
          <cell r="C424"/>
          <cell r="D424"/>
          <cell r="E424"/>
          <cell r="F424"/>
          <cell r="G424"/>
          <cell r="H424"/>
          <cell r="I424"/>
          <cell r="J424"/>
          <cell r="K424"/>
          <cell r="L424"/>
        </row>
        <row r="425">
          <cell r="C425"/>
          <cell r="D425"/>
          <cell r="E425"/>
          <cell r="F425"/>
          <cell r="G425"/>
          <cell r="H425"/>
          <cell r="I425"/>
          <cell r="J425"/>
          <cell r="K425"/>
          <cell r="L425"/>
        </row>
        <row r="426">
          <cell r="C426"/>
          <cell r="D426"/>
          <cell r="E426"/>
          <cell r="F426"/>
          <cell r="G426"/>
          <cell r="H426"/>
          <cell r="I426"/>
          <cell r="J426"/>
          <cell r="K426"/>
          <cell r="L426"/>
        </row>
        <row r="427">
          <cell r="C427"/>
          <cell r="D427"/>
          <cell r="E427"/>
          <cell r="F427"/>
          <cell r="G427"/>
          <cell r="H427"/>
          <cell r="I427"/>
          <cell r="J427"/>
          <cell r="K427"/>
          <cell r="L427"/>
        </row>
        <row r="428">
          <cell r="C428"/>
          <cell r="D428"/>
          <cell r="E428"/>
          <cell r="F428"/>
          <cell r="G428"/>
          <cell r="H428"/>
          <cell r="I428"/>
          <cell r="J428"/>
          <cell r="K428"/>
          <cell r="L428"/>
        </row>
        <row r="429">
          <cell r="C429"/>
          <cell r="D429"/>
          <cell r="E429"/>
          <cell r="F429"/>
          <cell r="G429"/>
          <cell r="H429"/>
          <cell r="I429"/>
          <cell r="J429"/>
          <cell r="K429"/>
          <cell r="L429"/>
        </row>
        <row r="430">
          <cell r="C430"/>
          <cell r="D430"/>
          <cell r="E430"/>
          <cell r="F430"/>
          <cell r="G430"/>
          <cell r="H430"/>
          <cell r="I430"/>
          <cell r="J430"/>
          <cell r="K430"/>
          <cell r="L430"/>
        </row>
        <row r="431">
          <cell r="C431"/>
          <cell r="D431"/>
          <cell r="E431"/>
          <cell r="F431"/>
          <cell r="G431"/>
          <cell r="H431"/>
          <cell r="I431"/>
          <cell r="J431"/>
          <cell r="K431"/>
          <cell r="L431"/>
        </row>
        <row r="432">
          <cell r="C432"/>
          <cell r="D432"/>
          <cell r="E432"/>
          <cell r="F432"/>
          <cell r="G432"/>
          <cell r="H432"/>
          <cell r="I432"/>
          <cell r="J432"/>
          <cell r="K432"/>
          <cell r="L432"/>
        </row>
        <row r="433">
          <cell r="C433"/>
          <cell r="D433"/>
          <cell r="E433"/>
          <cell r="F433"/>
          <cell r="G433"/>
          <cell r="H433"/>
          <cell r="I433"/>
          <cell r="J433"/>
          <cell r="K433"/>
          <cell r="L433"/>
        </row>
        <row r="434">
          <cell r="C434"/>
          <cell r="D434"/>
          <cell r="E434"/>
          <cell r="F434"/>
          <cell r="G434"/>
          <cell r="H434"/>
          <cell r="I434"/>
          <cell r="J434"/>
          <cell r="K434"/>
          <cell r="L434"/>
        </row>
        <row r="435">
          <cell r="C435"/>
          <cell r="D435"/>
          <cell r="E435"/>
          <cell r="F435"/>
          <cell r="G435"/>
          <cell r="H435"/>
          <cell r="I435"/>
          <cell r="J435"/>
          <cell r="K435"/>
          <cell r="L435"/>
        </row>
        <row r="436">
          <cell r="C436"/>
          <cell r="D436"/>
          <cell r="E436"/>
          <cell r="F436"/>
          <cell r="G436"/>
          <cell r="H436"/>
          <cell r="I436"/>
          <cell r="J436"/>
          <cell r="K436"/>
          <cell r="L436"/>
        </row>
        <row r="437">
          <cell r="C437"/>
          <cell r="D437"/>
          <cell r="E437"/>
          <cell r="F437"/>
          <cell r="G437"/>
          <cell r="H437"/>
          <cell r="I437"/>
          <cell r="J437"/>
          <cell r="K437"/>
          <cell r="L437"/>
        </row>
        <row r="438">
          <cell r="C438"/>
          <cell r="D438"/>
          <cell r="E438"/>
          <cell r="F438"/>
          <cell r="G438"/>
          <cell r="H438"/>
          <cell r="I438"/>
          <cell r="J438"/>
          <cell r="K438"/>
          <cell r="L438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 enableFormatConditionsCalculation="0">
    <tabColor indexed="13"/>
  </sheetPr>
  <dimension ref="A1:N30"/>
  <sheetViews>
    <sheetView zoomScale="160" zoomScaleNormal="160" workbookViewId="0">
      <selection activeCell="H15" sqref="H15"/>
    </sheetView>
  </sheetViews>
  <sheetFormatPr defaultRowHeight="15" x14ac:dyDescent="0.3"/>
  <cols>
    <col min="1" max="1" width="10.5703125" bestFit="1" customWidth="1"/>
    <col min="2" max="2" width="21.42578125" customWidth="1"/>
    <col min="3" max="3" width="6.7109375" customWidth="1"/>
    <col min="6" max="8" width="6.7109375" customWidth="1"/>
  </cols>
  <sheetData>
    <row r="1" spans="1:11" x14ac:dyDescent="0.3">
      <c r="A1" s="280" t="s">
        <v>585</v>
      </c>
      <c r="B1" s="281" t="s">
        <v>586</v>
      </c>
      <c r="C1" s="270" t="s">
        <v>28</v>
      </c>
      <c r="D1" s="269" t="s">
        <v>29</v>
      </c>
      <c r="E1" s="278" t="s">
        <v>53</v>
      </c>
      <c r="F1" s="278" t="s">
        <v>9</v>
      </c>
      <c r="G1" s="278" t="s">
        <v>10</v>
      </c>
      <c r="H1" s="279" t="s">
        <v>11</v>
      </c>
      <c r="I1" s="9"/>
      <c r="J1" s="9"/>
      <c r="K1" s="57"/>
    </row>
    <row r="2" spans="1:11" ht="16.5" x14ac:dyDescent="0.3">
      <c r="A2" s="271">
        <v>41662</v>
      </c>
      <c r="B2" s="33" t="s">
        <v>65</v>
      </c>
      <c r="C2" s="272" t="s">
        <v>71</v>
      </c>
      <c r="D2" s="273"/>
      <c r="E2" s="60"/>
      <c r="F2" s="61"/>
      <c r="G2" s="61"/>
      <c r="H2" s="61"/>
      <c r="I2" s="70"/>
      <c r="J2" s="70"/>
      <c r="K2" s="61"/>
    </row>
    <row r="3" spans="1:11" ht="16.5" x14ac:dyDescent="0.3">
      <c r="A3" s="271">
        <v>41662</v>
      </c>
      <c r="B3" s="33" t="s">
        <v>45</v>
      </c>
      <c r="C3" s="272" t="s">
        <v>508</v>
      </c>
      <c r="D3" s="273"/>
      <c r="E3" s="60"/>
      <c r="F3" s="61"/>
      <c r="G3" s="61"/>
      <c r="H3" s="61"/>
      <c r="I3" s="70"/>
      <c r="J3" s="70"/>
      <c r="K3" s="70"/>
    </row>
    <row r="4" spans="1:11" ht="16.5" x14ac:dyDescent="0.3">
      <c r="A4" s="271">
        <v>41662</v>
      </c>
      <c r="B4" s="33" t="s">
        <v>52</v>
      </c>
      <c r="C4" s="272" t="s">
        <v>509</v>
      </c>
      <c r="D4" s="273"/>
      <c r="E4" s="62"/>
      <c r="F4" s="62"/>
      <c r="G4" s="62"/>
      <c r="H4" s="62"/>
      <c r="I4" s="63"/>
      <c r="J4" s="63"/>
      <c r="K4" s="63"/>
    </row>
    <row r="5" spans="1:11" ht="16.5" x14ac:dyDescent="0.3">
      <c r="A5" s="271">
        <v>41662</v>
      </c>
      <c r="B5" s="33" t="s">
        <v>51</v>
      </c>
      <c r="C5" s="272" t="s">
        <v>511</v>
      </c>
      <c r="D5" s="273"/>
      <c r="E5" s="60"/>
      <c r="F5" s="62"/>
      <c r="G5" s="62"/>
      <c r="H5" s="62"/>
      <c r="I5" s="63"/>
      <c r="J5" s="63"/>
      <c r="K5" s="63"/>
    </row>
    <row r="6" spans="1:11" ht="16.5" x14ac:dyDescent="0.3">
      <c r="A6" s="271">
        <v>41662</v>
      </c>
      <c r="B6" s="33" t="s">
        <v>58</v>
      </c>
      <c r="C6" s="272" t="s">
        <v>512</v>
      </c>
      <c r="D6" s="273"/>
      <c r="E6" s="60"/>
      <c r="F6" s="62"/>
      <c r="G6" s="62"/>
      <c r="H6" s="62"/>
      <c r="I6" s="63"/>
      <c r="J6" s="63"/>
      <c r="K6" s="63"/>
    </row>
    <row r="7" spans="1:11" ht="16.5" x14ac:dyDescent="0.3">
      <c r="A7" s="271">
        <v>41662</v>
      </c>
      <c r="B7" s="33" t="s">
        <v>64</v>
      </c>
      <c r="C7" s="272" t="s">
        <v>515</v>
      </c>
      <c r="D7" s="273"/>
      <c r="E7" s="52"/>
      <c r="F7" s="62"/>
      <c r="G7" s="62"/>
      <c r="H7" s="62"/>
      <c r="I7" s="63"/>
      <c r="J7" s="63"/>
      <c r="K7" s="63"/>
    </row>
    <row r="8" spans="1:11" ht="16.5" x14ac:dyDescent="0.3">
      <c r="A8" s="271">
        <v>41662</v>
      </c>
      <c r="B8" s="33" t="s">
        <v>44</v>
      </c>
      <c r="C8" s="272" t="s">
        <v>516</v>
      </c>
      <c r="D8" s="273"/>
      <c r="E8" s="52"/>
      <c r="F8" s="62"/>
      <c r="G8" s="62"/>
      <c r="H8" s="62"/>
      <c r="I8" s="63"/>
      <c r="J8" s="63"/>
      <c r="K8" s="63"/>
    </row>
    <row r="9" spans="1:11" ht="16.5" x14ac:dyDescent="0.3">
      <c r="A9" s="271">
        <v>41662</v>
      </c>
      <c r="B9" s="33" t="s">
        <v>56</v>
      </c>
      <c r="C9" s="272" t="s">
        <v>518</v>
      </c>
      <c r="D9" s="273"/>
      <c r="E9" s="52"/>
      <c r="F9" s="62"/>
      <c r="G9" s="62"/>
      <c r="H9" s="62"/>
      <c r="K9" s="62"/>
    </row>
    <row r="10" spans="1:11" ht="16.5" x14ac:dyDescent="0.3">
      <c r="A10" s="271">
        <v>41662</v>
      </c>
      <c r="B10" s="33" t="s">
        <v>72</v>
      </c>
      <c r="C10" s="272" t="s">
        <v>517</v>
      </c>
      <c r="D10" s="273"/>
      <c r="E10" s="52"/>
      <c r="F10" s="62"/>
      <c r="G10" s="62"/>
      <c r="H10" s="62"/>
      <c r="K10" s="62"/>
    </row>
    <row r="11" spans="1:11" ht="16.5" x14ac:dyDescent="0.3">
      <c r="A11" s="271">
        <v>41663</v>
      </c>
      <c r="B11" s="33" t="s">
        <v>55</v>
      </c>
      <c r="C11" s="272" t="s">
        <v>71</v>
      </c>
      <c r="D11" s="273"/>
      <c r="E11" s="52"/>
      <c r="F11" s="62"/>
      <c r="G11" s="62"/>
      <c r="H11" s="62"/>
    </row>
    <row r="12" spans="1:11" x14ac:dyDescent="0.3">
      <c r="A12" s="271">
        <v>41663</v>
      </c>
      <c r="B12" s="33" t="s">
        <v>59</v>
      </c>
      <c r="C12" s="272" t="s">
        <v>532</v>
      </c>
      <c r="D12" s="273"/>
      <c r="E12" s="52"/>
      <c r="F12" s="9"/>
      <c r="G12" s="9"/>
      <c r="H12" s="9"/>
      <c r="I12" s="9"/>
      <c r="J12" s="9"/>
      <c r="K12" s="9"/>
    </row>
    <row r="13" spans="1:11" x14ac:dyDescent="0.3">
      <c r="A13" s="271">
        <v>41663</v>
      </c>
      <c r="B13" s="33" t="s">
        <v>73</v>
      </c>
      <c r="C13" s="272" t="s">
        <v>530</v>
      </c>
      <c r="D13" s="273"/>
      <c r="E13" s="52"/>
      <c r="F13" s="9"/>
      <c r="G13" s="9"/>
      <c r="H13" s="9"/>
      <c r="I13" s="9"/>
      <c r="J13" s="9"/>
      <c r="K13" s="9"/>
    </row>
    <row r="14" spans="1:11" x14ac:dyDescent="0.3">
      <c r="A14" s="271">
        <v>41663</v>
      </c>
      <c r="B14" s="33" t="s">
        <v>50</v>
      </c>
      <c r="C14" s="272" t="s">
        <v>529</v>
      </c>
      <c r="D14" s="273"/>
      <c r="E14" s="52"/>
      <c r="F14" s="9"/>
      <c r="G14" s="9"/>
      <c r="H14" s="9"/>
      <c r="I14" s="9"/>
      <c r="J14" s="9"/>
      <c r="K14" s="9"/>
    </row>
    <row r="15" spans="1:11" x14ac:dyDescent="0.3">
      <c r="A15" s="271">
        <v>41663</v>
      </c>
      <c r="B15" s="33" t="s">
        <v>60</v>
      </c>
      <c r="C15" s="272" t="s">
        <v>529</v>
      </c>
      <c r="D15" s="273"/>
      <c r="E15" s="52"/>
    </row>
    <row r="16" spans="1:11" ht="15.75" thickBot="1" x14ac:dyDescent="0.35">
      <c r="A16" s="274">
        <v>41663</v>
      </c>
      <c r="B16" s="275" t="s">
        <v>57</v>
      </c>
      <c r="C16" s="276" t="s">
        <v>531</v>
      </c>
      <c r="D16" s="277"/>
      <c r="E16" s="52"/>
      <c r="F16" s="9"/>
      <c r="G16" s="9"/>
      <c r="H16" s="9"/>
    </row>
    <row r="17" spans="2:14" x14ac:dyDescent="0.3">
      <c r="C17" s="268"/>
      <c r="D17" s="268"/>
      <c r="E17" s="52"/>
    </row>
    <row r="18" spans="2:14" x14ac:dyDescent="0.3">
      <c r="D18" s="7"/>
      <c r="E18" s="52"/>
    </row>
    <row r="19" spans="2:14" x14ac:dyDescent="0.3">
      <c r="B19" s="5"/>
      <c r="C19" s="6"/>
    </row>
    <row r="20" spans="2:14" x14ac:dyDescent="0.3">
      <c r="B20" s="5"/>
      <c r="C20" s="6"/>
    </row>
    <row r="21" spans="2:14" x14ac:dyDescent="0.3">
      <c r="B21" s="5"/>
      <c r="C21" s="6"/>
    </row>
    <row r="22" spans="2:14" x14ac:dyDescent="0.3">
      <c r="B22" s="8" t="s">
        <v>25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2:14" x14ac:dyDescent="0.3">
      <c r="B23" s="8" t="s">
        <v>26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2:14" x14ac:dyDescent="0.3">
      <c r="B24" s="8" t="s">
        <v>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2:14" ht="15" customHeight="1" x14ac:dyDescent="0.3">
      <c r="B25" s="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14" x14ac:dyDescent="0.3">
      <c r="B26" s="8" t="s">
        <v>145</v>
      </c>
    </row>
    <row r="27" spans="2:14" x14ac:dyDescent="0.3">
      <c r="B27" s="1" t="s">
        <v>147</v>
      </c>
    </row>
    <row r="28" spans="2:14" x14ac:dyDescent="0.3">
      <c r="B28" s="1"/>
    </row>
    <row r="29" spans="2:14" x14ac:dyDescent="0.3">
      <c r="B29" s="1" t="s">
        <v>506</v>
      </c>
      <c r="D29" s="9"/>
    </row>
    <row r="30" spans="2:14" x14ac:dyDescent="0.3">
      <c r="B30" s="1"/>
    </row>
  </sheetData>
  <sortState ref="A11:D16">
    <sortCondition ref="C11:C16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S21"/>
  <sheetViews>
    <sheetView tabSelected="1" view="pageBreakPreview" topLeftCell="B1" zoomScaleSheetLayoutView="100" workbookViewId="0">
      <selection activeCell="G5" sqref="G5:J5"/>
    </sheetView>
  </sheetViews>
  <sheetFormatPr defaultRowHeight="12.75" outlineLevelCol="1" x14ac:dyDescent="0.3"/>
  <cols>
    <col min="1" max="1" width="12" style="13" hidden="1" customWidth="1" outlineLevel="1"/>
    <col min="2" max="2" width="6.42578125" style="13" customWidth="1" collapsed="1"/>
    <col min="3" max="3" width="21.42578125" style="13" customWidth="1"/>
    <col min="4" max="4" width="6.42578125" style="81" customWidth="1"/>
    <col min="5" max="5" width="6.140625" style="13" customWidth="1"/>
    <col min="6" max="6" width="8.28515625" style="13" bestFit="1" customWidth="1"/>
    <col min="7" max="7" width="12.28515625" style="13" customWidth="1"/>
    <col min="8" max="8" width="5.42578125" style="13" customWidth="1"/>
    <col min="9" max="9" width="4.140625" style="13" hidden="1" customWidth="1"/>
    <col min="10" max="10" width="16.85546875" style="13" customWidth="1"/>
    <col min="11" max="11" width="6.140625" style="13" hidden="1" customWidth="1"/>
    <col min="12" max="12" width="6.140625" style="13" customWidth="1"/>
    <col min="13" max="13" width="5.42578125" style="13" hidden="1" customWidth="1"/>
    <col min="14" max="14" width="23.85546875" style="13" customWidth="1"/>
    <col min="15" max="15" width="9.140625" style="32" customWidth="1" outlineLevel="1"/>
    <col min="16" max="16" width="9.140625" style="15" customWidth="1" outlineLevel="1"/>
    <col min="17" max="16384" width="9.140625" style="13"/>
  </cols>
  <sheetData>
    <row r="1" spans="1:19" ht="15.75" x14ac:dyDescent="0.3">
      <c r="B1" s="28" t="str">
        <f>Расп!B26</f>
        <v>ЧЕМПИОНАТ г.Москвы по легкой атлетике</v>
      </c>
      <c r="D1" s="80"/>
      <c r="E1" s="15"/>
      <c r="O1" s="20"/>
      <c r="P1" s="19"/>
      <c r="Q1" s="37" t="s">
        <v>47</v>
      </c>
      <c r="R1" s="59">
        <v>6</v>
      </c>
    </row>
    <row r="2" spans="1:19" ht="15.75" x14ac:dyDescent="0.3">
      <c r="B2" s="28" t="str">
        <f>Расп!B27</f>
        <v>Москва, ЛФК ЦСКА 23-24.01.2014г.</v>
      </c>
      <c r="D2" s="80"/>
      <c r="E2" s="15"/>
      <c r="O2" s="20"/>
      <c r="P2" s="19"/>
      <c r="Q2" s="37" t="s">
        <v>48</v>
      </c>
      <c r="R2" s="59">
        <v>6.71</v>
      </c>
      <c r="S2" s="37" t="s">
        <v>47</v>
      </c>
    </row>
    <row r="3" spans="1:19" x14ac:dyDescent="0.3">
      <c r="C3" s="22"/>
      <c r="D3" s="80"/>
      <c r="E3" s="15"/>
      <c r="O3" s="20"/>
      <c r="P3" s="19"/>
      <c r="Q3" s="37" t="s">
        <v>49</v>
      </c>
      <c r="R3" s="59">
        <v>6.85</v>
      </c>
      <c r="S3" s="37" t="s">
        <v>48</v>
      </c>
    </row>
    <row r="4" spans="1:19" ht="15.75" x14ac:dyDescent="0.3">
      <c r="C4" s="205" t="str">
        <f>Расп!B15</f>
        <v>БЕГ 2000м с/п</v>
      </c>
      <c r="D4" s="80"/>
      <c r="E4" s="15"/>
      <c r="G4" s="64">
        <f>Расп!A16</f>
        <v>41663</v>
      </c>
      <c r="H4" s="226">
        <f>Расп!F7</f>
        <v>0</v>
      </c>
      <c r="I4" s="65"/>
      <c r="L4" s="23"/>
      <c r="O4" s="20"/>
      <c r="P4" s="19"/>
      <c r="Q4" s="37">
        <v>1</v>
      </c>
      <c r="R4" s="59">
        <v>7.05</v>
      </c>
      <c r="S4" s="37" t="s">
        <v>49</v>
      </c>
    </row>
    <row r="5" spans="1:19" ht="15.75" x14ac:dyDescent="0.3">
      <c r="C5" s="28" t="str">
        <f>Расп!B29</f>
        <v>ЖЕНЩИНЫ</v>
      </c>
      <c r="D5" s="80"/>
      <c r="E5" s="15"/>
      <c r="G5" s="347" t="s">
        <v>28</v>
      </c>
      <c r="H5" s="348" t="str">
        <f>Расп!C15</f>
        <v>17.40</v>
      </c>
      <c r="I5" s="349"/>
      <c r="J5" s="340"/>
      <c r="L5" s="25"/>
      <c r="O5" s="26" t="s">
        <v>15</v>
      </c>
      <c r="P5" s="19"/>
      <c r="Q5" s="37">
        <v>2</v>
      </c>
      <c r="R5" s="59">
        <v>7.35</v>
      </c>
      <c r="S5" s="37">
        <v>1</v>
      </c>
    </row>
    <row r="6" spans="1:19" ht="15.75" x14ac:dyDescent="0.3">
      <c r="C6" s="27" t="s">
        <v>536</v>
      </c>
      <c r="D6" s="80"/>
      <c r="E6" s="15"/>
      <c r="G6" s="225" t="s">
        <v>11</v>
      </c>
      <c r="H6" s="226">
        <f>Расп!H7</f>
        <v>0</v>
      </c>
      <c r="I6" s="65"/>
      <c r="J6" s="24"/>
      <c r="K6" s="25">
        <f>Расп!D16</f>
        <v>0</v>
      </c>
      <c r="O6" s="26" t="s">
        <v>16</v>
      </c>
      <c r="P6" s="19"/>
      <c r="Q6" s="37">
        <v>3</v>
      </c>
      <c r="R6" s="59">
        <v>7.65</v>
      </c>
      <c r="S6" s="37">
        <v>2</v>
      </c>
    </row>
    <row r="7" spans="1:19" ht="15.75" x14ac:dyDescent="0.3">
      <c r="C7" s="45"/>
      <c r="D7" s="80"/>
      <c r="E7" s="15"/>
      <c r="G7" s="224"/>
      <c r="H7" s="224"/>
      <c r="O7" s="26" t="s">
        <v>17</v>
      </c>
      <c r="P7" s="19"/>
      <c r="Q7" s="37" t="s">
        <v>34</v>
      </c>
      <c r="R7" s="59">
        <v>8.0500000000000007</v>
      </c>
      <c r="S7" s="37">
        <v>3</v>
      </c>
    </row>
    <row r="8" spans="1:19" s="37" customFormat="1" x14ac:dyDescent="0.3">
      <c r="A8" s="289" t="s">
        <v>30</v>
      </c>
      <c r="B8" s="38" t="s">
        <v>27</v>
      </c>
      <c r="C8" s="38" t="s">
        <v>12</v>
      </c>
      <c r="D8" s="303" t="s">
        <v>0</v>
      </c>
      <c r="E8" s="38" t="s">
        <v>54</v>
      </c>
      <c r="F8" s="38" t="s">
        <v>6</v>
      </c>
      <c r="G8" s="38" t="s">
        <v>7</v>
      </c>
      <c r="H8" s="38" t="s">
        <v>14</v>
      </c>
      <c r="I8" s="38"/>
      <c r="J8" s="38" t="s">
        <v>13</v>
      </c>
      <c r="K8" s="38" t="s">
        <v>67</v>
      </c>
      <c r="L8" s="38" t="s">
        <v>40</v>
      </c>
      <c r="M8" s="38" t="s">
        <v>20</v>
      </c>
      <c r="N8" s="38" t="s">
        <v>42</v>
      </c>
      <c r="O8" s="267" t="s">
        <v>19</v>
      </c>
      <c r="P8" s="26" t="s">
        <v>18</v>
      </c>
      <c r="Q8" s="37" t="s">
        <v>33</v>
      </c>
      <c r="R8" s="59">
        <v>8.4499999999999993</v>
      </c>
      <c r="S8" s="37" t="s">
        <v>34</v>
      </c>
    </row>
    <row r="9" spans="1:19" s="37" customFormat="1" ht="15.75" x14ac:dyDescent="0.25">
      <c r="A9" s="266">
        <f t="shared" ref="A9:A12" ca="1" si="0">RAND()</f>
        <v>0.86169823037833637</v>
      </c>
      <c r="B9" s="79">
        <v>1</v>
      </c>
      <c r="C9" s="206" t="str">
        <f>VLOOKUP(H9,Уч!$C$2:$L$1101,2,FALSE)</f>
        <v>Тарантинова Наталья</v>
      </c>
      <c r="D9" s="207">
        <f>VLOOKUP(H9,Уч!$C$2:$L$1101,3,FALSE)</f>
        <v>32109</v>
      </c>
      <c r="E9" s="208" t="str">
        <f>VLOOKUP(H9,Уч!$C$2:$L$1101,4,FALSE)</f>
        <v>мсмк</v>
      </c>
      <c r="F9" s="209" t="str">
        <f>VLOOKUP(H9,Уч!$C$2:$L$1101,5,FALSE)</f>
        <v>Москва</v>
      </c>
      <c r="G9" s="210" t="str">
        <f>VLOOKUP(H9,Уч!$C$2:$L$1101,6,FALSE)</f>
        <v>ЦСП по л/а</v>
      </c>
      <c r="H9" s="164">
        <v>418</v>
      </c>
      <c r="I9" s="343">
        <f>VLOOKUP(H9,Уч!$C$2:$L$1101,8,FALSE)</f>
        <v>0</v>
      </c>
      <c r="J9" s="211" t="s">
        <v>589</v>
      </c>
      <c r="K9" s="212"/>
      <c r="L9" s="215" t="s">
        <v>49</v>
      </c>
      <c r="M9" s="304"/>
      <c r="N9" s="216" t="str">
        <f>VLOOKUP(H9,Уч!$C$2:$L$1101,9,FALSE)</f>
        <v>Епишин С.Д., Ф.С., Подкопаева Е.И.</v>
      </c>
      <c r="O9" s="214"/>
      <c r="P9" s="49"/>
      <c r="Q9" s="37" t="s">
        <v>63</v>
      </c>
      <c r="R9" s="37">
        <v>9.5500000000000007</v>
      </c>
      <c r="S9" s="37" t="s">
        <v>32</v>
      </c>
    </row>
    <row r="10" spans="1:19" ht="15.75" x14ac:dyDescent="0.25">
      <c r="A10" s="266">
        <f t="shared" ca="1" si="0"/>
        <v>0.59299765610926081</v>
      </c>
      <c r="B10" s="79">
        <v>2</v>
      </c>
      <c r="C10" s="206" t="str">
        <f>VLOOKUP(H10,Уч!$C$2:$L$1101,2,FALSE)</f>
        <v>Шестакова Светлана</v>
      </c>
      <c r="D10" s="207">
        <f>VLOOKUP(H10,Уч!$C$2:$L$1101,3,FALSE)</f>
        <v>33724</v>
      </c>
      <c r="E10" s="208" t="str">
        <f>VLOOKUP(H10,Уч!$C$2:$L$1101,4,FALSE)</f>
        <v>кмс</v>
      </c>
      <c r="F10" s="209" t="str">
        <f>VLOOKUP(H10,Уч!$C$2:$L$1101,5,FALSE)</f>
        <v>Москва</v>
      </c>
      <c r="G10" s="210" t="str">
        <f>VLOOKUP(H10,Уч!$C$2:$L$1101,6,FALSE)</f>
        <v>СДЮСШОР 24</v>
      </c>
      <c r="H10" s="164">
        <v>419</v>
      </c>
      <c r="I10" s="343">
        <f>VLOOKUP(H10,Уч!$C$2:$L$1101,8,FALSE)</f>
        <v>0</v>
      </c>
      <c r="J10" s="211" t="s">
        <v>590</v>
      </c>
      <c r="K10" s="212"/>
      <c r="L10" s="215" t="s">
        <v>49</v>
      </c>
      <c r="M10" s="304"/>
      <c r="N10" s="216" t="str">
        <f>VLOOKUP(H10,Уч!$C$2:$L$1101,9,FALSE)</f>
        <v>Епишин С.Д., Подкопаева Е.И.,
Фролова Т.С., Епишин Ф.С.</v>
      </c>
      <c r="O10" s="214"/>
      <c r="P10" s="49"/>
      <c r="Q10" s="37"/>
      <c r="R10" s="37">
        <v>56</v>
      </c>
      <c r="S10" s="37" t="s">
        <v>63</v>
      </c>
    </row>
    <row r="11" spans="1:19" ht="15.75" x14ac:dyDescent="0.25">
      <c r="A11" s="266">
        <f t="shared" ca="1" si="0"/>
        <v>0.87618997488130823</v>
      </c>
      <c r="B11" s="79">
        <v>3</v>
      </c>
      <c r="C11" s="206" t="str">
        <f>VLOOKUP(H11,Уч!$C$2:$L$1101,2,FALSE)</f>
        <v>Сергеева Алина</v>
      </c>
      <c r="D11" s="207">
        <f>VLOOKUP(H11,Уч!$C$2:$L$1101,3,FALSE)</f>
        <v>34592</v>
      </c>
      <c r="E11" s="208" t="str">
        <f>VLOOKUP(H11,Уч!$C$2:$L$1101,4,FALSE)</f>
        <v>мс</v>
      </c>
      <c r="F11" s="209" t="str">
        <f>VLOOKUP(H11,Уч!$C$2:$L$1101,5,FALSE)</f>
        <v>Московская-Нижегородская</v>
      </c>
      <c r="G11" s="210" t="str">
        <f>VLOOKUP(H11,Уч!$C$2:$L$1101,6,FALSE)</f>
        <v>ЦЛА МО</v>
      </c>
      <c r="H11" s="164">
        <v>417</v>
      </c>
      <c r="I11" s="343" t="str">
        <f>VLOOKUP(H11,Уч!$C$2:$L$1101,8,FALSE)</f>
        <v>в/к</v>
      </c>
      <c r="J11" s="211" t="s">
        <v>588</v>
      </c>
      <c r="K11" s="212"/>
      <c r="L11" s="215" t="s">
        <v>49</v>
      </c>
      <c r="M11" s="304"/>
      <c r="N11" s="216" t="str">
        <f>VLOOKUP(H11,Уч!$C$2:$L$1101,9,FALSE)</f>
        <v>Епишин С.Д., Вершинина Н.И.,
Епишин Ф.С., Лунев А.В.</v>
      </c>
      <c r="O11" s="214"/>
      <c r="P11" s="49"/>
    </row>
    <row r="12" spans="1:19" ht="15.75" x14ac:dyDescent="0.25">
      <c r="A12" s="266">
        <f t="shared" ca="1" si="0"/>
        <v>0.48716288358791759</v>
      </c>
      <c r="B12" s="79">
        <v>4</v>
      </c>
      <c r="C12" s="206" t="str">
        <f>VLOOKUP(H12,Уч!$C$2:$L$1101,2,FALSE)</f>
        <v>Кебина Галина</v>
      </c>
      <c r="D12" s="207">
        <f>VLOOKUP(H12,Уч!$C$2:$L$1101,3,FALSE)</f>
        <v>35399</v>
      </c>
      <c r="E12" s="208">
        <f>VLOOKUP(H12,Уч!$C$2:$L$1101,4,FALSE)</f>
        <v>1</v>
      </c>
      <c r="F12" s="209" t="str">
        <f>VLOOKUP(H12,Уч!$C$2:$L$1101,5,FALSE)</f>
        <v>Москва</v>
      </c>
      <c r="G12" s="210" t="str">
        <f>VLOOKUP(H12,Уч!$C$2:$L$1101,6,FALSE)</f>
        <v>Ю.М.-Знаменские</v>
      </c>
      <c r="H12" s="164">
        <v>416</v>
      </c>
      <c r="I12" s="343">
        <f>VLOOKUP(H12,Уч!$C$2:$L$1101,8,FALSE)</f>
        <v>0</v>
      </c>
      <c r="J12" s="211" t="s">
        <v>587</v>
      </c>
      <c r="K12" s="212"/>
      <c r="L12" s="215">
        <v>1</v>
      </c>
      <c r="M12" s="304"/>
      <c r="N12" s="216" t="str">
        <f>VLOOKUP(H12,Уч!$C$2:$L$1101,9,FALSE)</f>
        <v>Лебонда Е.О.,Мирошников А.Н.</v>
      </c>
      <c r="O12" s="213"/>
      <c r="P12" s="111"/>
    </row>
    <row r="13" spans="1:19" s="44" customFormat="1" ht="15.75" x14ac:dyDescent="0.3">
      <c r="D13" s="82"/>
      <c r="O13" s="56"/>
      <c r="P13" s="43"/>
    </row>
    <row r="14" spans="1:19" s="44" customFormat="1" ht="15.75" x14ac:dyDescent="0.3">
      <c r="C14" s="44" t="s">
        <v>46</v>
      </c>
      <c r="D14" s="82"/>
      <c r="O14" s="56"/>
      <c r="P14" s="43"/>
    </row>
    <row r="15" spans="1:19" s="44" customFormat="1" ht="15.75" x14ac:dyDescent="0.3">
      <c r="D15" s="82"/>
      <c r="O15" s="56"/>
      <c r="P15" s="43"/>
    </row>
    <row r="16" spans="1:19" s="44" customFormat="1" ht="15.75" x14ac:dyDescent="0.3">
      <c r="C16" s="44" t="s">
        <v>31</v>
      </c>
      <c r="D16" s="82"/>
      <c r="O16" s="56"/>
      <c r="P16" s="43"/>
    </row>
    <row r="17" spans="4:16" s="44" customFormat="1" ht="15.75" x14ac:dyDescent="0.3">
      <c r="D17" s="82"/>
      <c r="O17" s="56"/>
      <c r="P17" s="43"/>
    </row>
    <row r="18" spans="4:16" s="44" customFormat="1" ht="15.75" x14ac:dyDescent="0.3">
      <c r="D18" s="82"/>
      <c r="O18" s="56"/>
      <c r="P18" s="43"/>
    </row>
    <row r="19" spans="4:16" s="44" customFormat="1" ht="15.75" x14ac:dyDescent="0.3">
      <c r="D19" s="82"/>
      <c r="O19" s="56"/>
      <c r="P19" s="43"/>
    </row>
    <row r="20" spans="4:16" s="44" customFormat="1" ht="15.75" x14ac:dyDescent="0.3">
      <c r="D20" s="82"/>
      <c r="O20" s="56"/>
      <c r="P20" s="43"/>
    </row>
    <row r="21" spans="4:16" s="44" customFormat="1" ht="15.75" x14ac:dyDescent="0.3">
      <c r="D21" s="82"/>
      <c r="O21" s="56"/>
      <c r="P21" s="43"/>
    </row>
  </sheetData>
  <sortState ref="B9:P12">
    <sortCondition ref="J9:J12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5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AK65"/>
  <sheetViews>
    <sheetView view="pageBreakPreview" topLeftCell="A5" zoomScale="85" zoomScaleSheetLayoutView="85" workbookViewId="0">
      <selection activeCell="AE21" sqref="AE21"/>
    </sheetView>
  </sheetViews>
  <sheetFormatPr defaultRowHeight="12.75" outlineLevelCol="1" x14ac:dyDescent="0.3"/>
  <cols>
    <col min="1" max="1" width="8.5703125" style="13" customWidth="1" outlineLevel="1"/>
    <col min="2" max="2" width="6.42578125" style="13" bestFit="1" customWidth="1"/>
    <col min="3" max="3" width="21.85546875" style="13" customWidth="1"/>
    <col min="4" max="4" width="9.85546875" style="13" customWidth="1" outlineLevel="1"/>
    <col min="5" max="5" width="10" style="13" customWidth="1" outlineLevel="1"/>
    <col min="6" max="6" width="14.5703125" style="13" customWidth="1" outlineLevel="1"/>
    <col min="7" max="7" width="5.85546875" style="13" customWidth="1" outlineLevel="1"/>
    <col min="8" max="11" width="2.42578125" style="15" customWidth="1" outlineLevel="1"/>
    <col min="12" max="19" width="2.42578125" style="13" customWidth="1" outlineLevel="1"/>
    <col min="20" max="26" width="2.42578125" style="15" customWidth="1" outlineLevel="1"/>
    <col min="27" max="28" width="2.42578125" style="13" customWidth="1" outlineLevel="1"/>
    <col min="29" max="29" width="6" style="13" customWidth="1"/>
    <col min="30" max="31" width="2.42578125" style="13" bestFit="1" customWidth="1"/>
    <col min="32" max="32" width="5.85546875" style="13" hidden="1" customWidth="1"/>
    <col min="33" max="33" width="5.7109375" style="13" customWidth="1"/>
    <col min="34" max="34" width="22" style="16" customWidth="1"/>
    <col min="35" max="35" width="9.28515625" style="32" bestFit="1" customWidth="1" outlineLevel="1"/>
    <col min="36" max="16384" width="9.140625" style="13"/>
  </cols>
  <sheetData>
    <row r="1" spans="1:37" hidden="1" x14ac:dyDescent="0.3">
      <c r="D1" s="15"/>
      <c r="H1" s="13"/>
      <c r="I1" s="13"/>
      <c r="J1" s="13"/>
      <c r="AI1" s="20"/>
    </row>
    <row r="2" spans="1:37" hidden="1" x14ac:dyDescent="0.3">
      <c r="D2" s="15"/>
      <c r="H2" s="13"/>
      <c r="I2" s="13"/>
      <c r="J2" s="13"/>
      <c r="AI2" s="20"/>
    </row>
    <row r="3" spans="1:37" hidden="1" x14ac:dyDescent="0.3">
      <c r="D3" s="15"/>
      <c r="H3" s="13"/>
      <c r="I3" s="13"/>
      <c r="J3" s="13"/>
      <c r="AI3" s="20"/>
    </row>
    <row r="4" spans="1:37" hidden="1" x14ac:dyDescent="0.3">
      <c r="B4" s="21"/>
      <c r="D4" s="15"/>
      <c r="H4" s="13"/>
      <c r="I4" s="13"/>
      <c r="J4" s="13"/>
      <c r="AI4" s="20"/>
    </row>
    <row r="5" spans="1:37" ht="15.75" x14ac:dyDescent="0.3">
      <c r="C5" s="28" t="str">
        <f>Расп!B26</f>
        <v>ЧЕМПИОНАТ г.Москвы по легкой атлетике</v>
      </c>
      <c r="D5" s="15"/>
      <c r="H5" s="13"/>
      <c r="I5" s="13"/>
      <c r="J5" s="13"/>
      <c r="AI5" s="20"/>
      <c r="AJ5" s="15" t="s">
        <v>63</v>
      </c>
      <c r="AK5" s="58">
        <v>0</v>
      </c>
    </row>
    <row r="6" spans="1:37" ht="15.75" x14ac:dyDescent="0.3">
      <c r="C6" s="28" t="str">
        <f>Расп!B27</f>
        <v>Москва, ЛФК ЦСКА 23-24.01.2014г.</v>
      </c>
      <c r="D6" s="15"/>
      <c r="H6" s="13"/>
      <c r="I6" s="13"/>
      <c r="J6" s="13"/>
      <c r="AI6" s="20"/>
      <c r="AJ6" s="15" t="s">
        <v>32</v>
      </c>
      <c r="AK6" s="58">
        <v>1.1000000000000001</v>
      </c>
    </row>
    <row r="7" spans="1:37" ht="15.75" x14ac:dyDescent="0.3">
      <c r="C7" s="22"/>
      <c r="D7" s="15"/>
      <c r="H7" s="282">
        <f>Расп!A2</f>
        <v>41662</v>
      </c>
      <c r="I7" s="282"/>
      <c r="J7" s="282"/>
      <c r="K7" s="282"/>
      <c r="L7" s="282"/>
      <c r="O7" s="85" t="s">
        <v>9</v>
      </c>
      <c r="P7" s="76"/>
      <c r="Q7" s="76"/>
      <c r="R7" s="285">
        <f>Расп!F2</f>
        <v>0</v>
      </c>
      <c r="S7" s="285"/>
      <c r="T7" s="285"/>
      <c r="U7" s="77"/>
      <c r="V7" s="76" t="s">
        <v>9</v>
      </c>
      <c r="W7" s="77"/>
      <c r="X7" s="286">
        <f>Расп!I2</f>
        <v>0</v>
      </c>
      <c r="Y7" s="286"/>
      <c r="Z7" s="286"/>
      <c r="AI7" s="26" t="s">
        <v>15</v>
      </c>
      <c r="AJ7" s="15" t="s">
        <v>33</v>
      </c>
      <c r="AK7" s="58">
        <v>1.2</v>
      </c>
    </row>
    <row r="8" spans="1:37" ht="15.75" x14ac:dyDescent="0.3">
      <c r="C8" s="28" t="str">
        <f>Расп!B5</f>
        <v>ПРЫЖОК В ВЫСОТУ</v>
      </c>
      <c r="H8" s="306" t="str">
        <f>Расп!C1</f>
        <v>Начало</v>
      </c>
      <c r="I8" s="223"/>
      <c r="J8" s="224"/>
      <c r="K8" s="223"/>
      <c r="L8" s="284" t="str">
        <f>Расп!C2</f>
        <v>16.00</v>
      </c>
      <c r="M8" s="284"/>
      <c r="O8" s="85" t="s">
        <v>10</v>
      </c>
      <c r="P8" s="76"/>
      <c r="Q8" s="76"/>
      <c r="R8" s="285">
        <f>Расп!G2</f>
        <v>0</v>
      </c>
      <c r="S8" s="285"/>
      <c r="T8" s="285"/>
      <c r="U8" s="77"/>
      <c r="V8" s="76" t="s">
        <v>10</v>
      </c>
      <c r="W8" s="77"/>
      <c r="X8" s="286">
        <f>Расп!J2</f>
        <v>0</v>
      </c>
      <c r="Y8" s="286"/>
      <c r="Z8" s="286"/>
      <c r="AI8" s="26" t="s">
        <v>16</v>
      </c>
      <c r="AJ8" s="15" t="s">
        <v>34</v>
      </c>
      <c r="AK8" s="58">
        <v>1.3</v>
      </c>
    </row>
    <row r="9" spans="1:37" ht="15.75" x14ac:dyDescent="0.3">
      <c r="C9" s="22" t="str">
        <f>Расп!B29</f>
        <v>ЖЕНЩИНЫ</v>
      </c>
      <c r="D9" s="15"/>
      <c r="H9" s="283" t="str">
        <f>Расп!D1</f>
        <v>Окончание</v>
      </c>
      <c r="I9" s="283"/>
      <c r="J9" s="283"/>
      <c r="K9" s="283"/>
      <c r="L9" s="284">
        <f>Расп!D2</f>
        <v>0</v>
      </c>
      <c r="M9" s="284"/>
      <c r="O9" s="85" t="s">
        <v>11</v>
      </c>
      <c r="P9" s="76"/>
      <c r="Q9" s="76"/>
      <c r="R9" s="285">
        <f>Расп!H2</f>
        <v>0</v>
      </c>
      <c r="S9" s="285"/>
      <c r="T9" s="285"/>
      <c r="U9" s="51"/>
      <c r="V9" s="78" t="s">
        <v>11</v>
      </c>
      <c r="W9" s="51"/>
      <c r="X9" s="285">
        <f>Расп!K2</f>
        <v>0</v>
      </c>
      <c r="Y9" s="285"/>
      <c r="Z9" s="285"/>
      <c r="AA9" s="22"/>
      <c r="AB9" s="22"/>
      <c r="AC9" s="22"/>
      <c r="AD9" s="22"/>
      <c r="AE9" s="22"/>
      <c r="AF9" s="22"/>
      <c r="AG9" s="22"/>
      <c r="AI9" s="26" t="s">
        <v>17</v>
      </c>
      <c r="AJ9" s="15">
        <v>3</v>
      </c>
      <c r="AK9" s="58">
        <v>1.4</v>
      </c>
    </row>
    <row r="10" spans="1:37" ht="15.75" x14ac:dyDescent="0.3">
      <c r="C10" s="27" t="s">
        <v>536</v>
      </c>
      <c r="D10" s="15"/>
      <c r="H10" s="28"/>
      <c r="I10" s="13"/>
      <c r="P10" s="224"/>
      <c r="Q10" s="224"/>
      <c r="R10" s="224"/>
      <c r="S10" s="224"/>
      <c r="T10" s="223"/>
      <c r="U10" s="223"/>
      <c r="AC10" s="29"/>
      <c r="AD10" s="29"/>
      <c r="AE10" s="29"/>
      <c r="AF10" s="29"/>
      <c r="AG10" s="29"/>
      <c r="AJ10" s="15">
        <v>2</v>
      </c>
      <c r="AK10" s="58">
        <v>1.5</v>
      </c>
    </row>
    <row r="11" spans="1:37" ht="15.75" x14ac:dyDescent="0.3">
      <c r="C11" s="30"/>
      <c r="D11" s="31"/>
      <c r="E11" s="32"/>
      <c r="F11" s="32"/>
      <c r="G11" s="32"/>
      <c r="H11" s="28"/>
      <c r="I11" s="32"/>
      <c r="J11" s="13"/>
      <c r="AI11" s="20"/>
      <c r="AJ11" s="15">
        <v>1</v>
      </c>
      <c r="AK11" s="58">
        <v>1.63</v>
      </c>
    </row>
    <row r="12" spans="1:37" s="38" customFormat="1" x14ac:dyDescent="0.3">
      <c r="A12" s="38" t="s">
        <v>30</v>
      </c>
      <c r="B12" s="38" t="s">
        <v>27</v>
      </c>
      <c r="C12" s="38" t="s">
        <v>12</v>
      </c>
      <c r="D12" s="38" t="s">
        <v>0</v>
      </c>
      <c r="E12" s="38" t="s">
        <v>155</v>
      </c>
      <c r="F12" s="38" t="s">
        <v>6</v>
      </c>
      <c r="G12" s="38" t="s">
        <v>14</v>
      </c>
      <c r="H12" s="333">
        <v>173</v>
      </c>
      <c r="I12" s="333"/>
      <c r="J12" s="333"/>
      <c r="K12" s="333">
        <v>177</v>
      </c>
      <c r="L12" s="333"/>
      <c r="M12" s="333"/>
      <c r="N12" s="333">
        <v>180</v>
      </c>
      <c r="O12" s="333"/>
      <c r="P12" s="333"/>
      <c r="Q12" s="333">
        <v>183</v>
      </c>
      <c r="R12" s="333"/>
      <c r="S12" s="333"/>
      <c r="T12" s="333">
        <v>186</v>
      </c>
      <c r="U12" s="333"/>
      <c r="V12" s="333"/>
      <c r="W12" s="333">
        <v>189</v>
      </c>
      <c r="X12" s="333"/>
      <c r="Y12" s="333"/>
      <c r="Z12" s="333">
        <v>192</v>
      </c>
      <c r="AA12" s="333"/>
      <c r="AB12" s="333"/>
      <c r="AC12" s="38" t="s">
        <v>41</v>
      </c>
      <c r="AD12" s="38" t="s">
        <v>61</v>
      </c>
      <c r="AE12" s="38" t="s">
        <v>62</v>
      </c>
      <c r="AF12" s="38" t="s">
        <v>24</v>
      </c>
      <c r="AG12" s="38" t="s">
        <v>40</v>
      </c>
      <c r="AH12" s="34" t="s">
        <v>42</v>
      </c>
      <c r="AI12" s="67" t="s">
        <v>19</v>
      </c>
      <c r="AJ12" s="15" t="s">
        <v>49</v>
      </c>
      <c r="AK12" s="58">
        <v>1.73</v>
      </c>
    </row>
    <row r="13" spans="1:37" s="38" customFormat="1" x14ac:dyDescent="0.3">
      <c r="AH13" s="34"/>
      <c r="AI13" s="67"/>
      <c r="AJ13" s="38" t="s">
        <v>48</v>
      </c>
      <c r="AK13" s="58">
        <v>1.83</v>
      </c>
    </row>
    <row r="14" spans="1:37" s="39" customFormat="1" ht="15.95" customHeight="1" x14ac:dyDescent="0.25">
      <c r="A14" s="39">
        <f t="shared" ref="A14:A25" ca="1" si="0">RAND()</f>
        <v>0.66234500423807907</v>
      </c>
      <c r="B14" s="79">
        <v>1</v>
      </c>
      <c r="C14" s="334" t="str">
        <f>VLOOKUP(G14,Уч!$C$2:$L$1102,2,FALSE)</f>
        <v>Мнацаканова Татьяна</v>
      </c>
      <c r="D14" s="335">
        <f>VLOOKUP(G14,Уч!$C$2:$L$1102,3,FALSE)</f>
        <v>30459</v>
      </c>
      <c r="E14" s="336" t="str">
        <f>VLOOKUP(G14,Уч!$C$2:$L$1102,5,FALSE)</f>
        <v>Москва</v>
      </c>
      <c r="F14" s="254">
        <f>VLOOKUP(G14,Уч!$C$2:$L$1102,6,FALSE)</f>
        <v>0</v>
      </c>
      <c r="G14" s="115">
        <v>352</v>
      </c>
      <c r="H14" s="260"/>
      <c r="I14" s="260"/>
      <c r="J14" s="260"/>
      <c r="K14" s="260" t="s">
        <v>537</v>
      </c>
      <c r="L14" s="260"/>
      <c r="M14" s="260"/>
      <c r="N14" s="260"/>
      <c r="O14" s="260"/>
      <c r="P14" s="260"/>
      <c r="Q14" s="260" t="s">
        <v>537</v>
      </c>
      <c r="R14" s="260"/>
      <c r="S14" s="260"/>
      <c r="T14" s="260" t="s">
        <v>537</v>
      </c>
      <c r="U14" s="260"/>
      <c r="V14" s="260"/>
      <c r="W14" s="260" t="s">
        <v>538</v>
      </c>
      <c r="X14" s="260" t="s">
        <v>538</v>
      </c>
      <c r="Y14" s="260" t="s">
        <v>537</v>
      </c>
      <c r="Z14" s="260" t="s">
        <v>538</v>
      </c>
      <c r="AA14" s="260" t="s">
        <v>538</v>
      </c>
      <c r="AB14" s="260" t="s">
        <v>538</v>
      </c>
      <c r="AC14" s="337">
        <f>AI14/100</f>
        <v>1.89</v>
      </c>
      <c r="AD14" s="339">
        <v>3</v>
      </c>
      <c r="AE14" s="339">
        <v>2</v>
      </c>
      <c r="AF14" s="338">
        <v>1</v>
      </c>
      <c r="AG14" s="215" t="str">
        <f>LOOKUP(AC14,$AK$5:$AK$15,$AJ$5:$AJ$15)</f>
        <v>мс</v>
      </c>
      <c r="AH14" s="261" t="str">
        <f>VLOOKUP(G14,Уч!$C$2:$L$1102,9,FALSE)</f>
        <v>Самостоятельно</v>
      </c>
      <c r="AI14" s="68">
        <v>189</v>
      </c>
      <c r="AJ14" s="40"/>
    </row>
    <row r="15" spans="1:37" s="39" customFormat="1" ht="15.95" customHeight="1" x14ac:dyDescent="0.25">
      <c r="A15" s="39">
        <f t="shared" ca="1" si="0"/>
        <v>0.85143466145871383</v>
      </c>
      <c r="B15" s="79">
        <v>2</v>
      </c>
      <c r="C15" s="334" t="str">
        <f>VLOOKUP(G15,Уч!$C$2:$L$1102,2,FALSE)</f>
        <v>Музанкова  Анастасия</v>
      </c>
      <c r="D15" s="335">
        <f>VLOOKUP(G15,Уч!$C$2:$L$1102,3,FALSE)</f>
        <v>33614</v>
      </c>
      <c r="E15" s="336" t="str">
        <f>VLOOKUP(G15,Уч!$C$2:$L$1102,5,FALSE)</f>
        <v>Москва</v>
      </c>
      <c r="F15" s="336" t="str">
        <f>VLOOKUP(G15,Уч!$C$2:$L$1102,6,FALSE)</f>
        <v>МГФСО</v>
      </c>
      <c r="G15" s="115">
        <v>353</v>
      </c>
      <c r="H15" s="260" t="s">
        <v>537</v>
      </c>
      <c r="I15" s="260"/>
      <c r="J15" s="260"/>
      <c r="K15" s="260" t="s">
        <v>537</v>
      </c>
      <c r="L15" s="260"/>
      <c r="M15" s="260"/>
      <c r="N15" s="260" t="s">
        <v>537</v>
      </c>
      <c r="O15" s="260"/>
      <c r="P15" s="260"/>
      <c r="Q15" s="260" t="s">
        <v>537</v>
      </c>
      <c r="R15" s="260"/>
      <c r="S15" s="260"/>
      <c r="T15" s="260" t="s">
        <v>537</v>
      </c>
      <c r="U15" s="260"/>
      <c r="V15" s="260"/>
      <c r="W15" s="260" t="s">
        <v>538</v>
      </c>
      <c r="X15" s="260" t="s">
        <v>538</v>
      </c>
      <c r="Y15" s="260" t="s">
        <v>538</v>
      </c>
      <c r="Z15" s="260"/>
      <c r="AA15" s="260"/>
      <c r="AB15" s="260"/>
      <c r="AC15" s="337">
        <f>AI15/100</f>
        <v>1.86</v>
      </c>
      <c r="AD15" s="339">
        <v>1</v>
      </c>
      <c r="AE15" s="339">
        <v>0</v>
      </c>
      <c r="AF15" s="338">
        <v>2</v>
      </c>
      <c r="AG15" s="215" t="str">
        <f>LOOKUP(AC15,$AK$5:$AK$15,$AJ$5:$AJ$15)</f>
        <v>мс</v>
      </c>
      <c r="AH15" s="261" t="str">
        <f>VLOOKUP(G15,Уч!$C$2:$L$1102,9,FALSE)</f>
        <v>Барановы А.В. О.В.</v>
      </c>
      <c r="AI15" s="68">
        <v>186</v>
      </c>
      <c r="AJ15" s="38" t="s">
        <v>47</v>
      </c>
      <c r="AK15" s="58">
        <v>1.94</v>
      </c>
    </row>
    <row r="16" spans="1:37" s="39" customFormat="1" ht="15.95" customHeight="1" x14ac:dyDescent="0.25">
      <c r="A16" s="39">
        <f t="shared" ca="1" si="0"/>
        <v>0.604487142244997</v>
      </c>
      <c r="B16" s="79">
        <v>3</v>
      </c>
      <c r="C16" s="334" t="str">
        <f>VLOOKUP(G16,Уч!$C$2:$L$1102,2,FALSE)</f>
        <v>Кивимяги Татьяна</v>
      </c>
      <c r="D16" s="335">
        <f>VLOOKUP(G16,Уч!$C$2:$L$1102,3,FALSE)</f>
        <v>30856</v>
      </c>
      <c r="E16" s="336" t="str">
        <f>VLOOKUP(G16,Уч!$C$2:$L$1102,5,FALSE)</f>
        <v>Москва</v>
      </c>
      <c r="F16" s="336" t="str">
        <f>VLOOKUP(G16,Уч!$C$2:$L$1102,6,FALSE)</f>
        <v>ЦСП по л/а</v>
      </c>
      <c r="G16" s="115">
        <v>351</v>
      </c>
      <c r="H16" s="260"/>
      <c r="I16" s="260"/>
      <c r="J16" s="260"/>
      <c r="K16" s="260"/>
      <c r="L16" s="260"/>
      <c r="M16" s="260"/>
      <c r="N16" s="260" t="s">
        <v>538</v>
      </c>
      <c r="O16" s="260" t="s">
        <v>537</v>
      </c>
      <c r="P16" s="260"/>
      <c r="Q16" s="260" t="s">
        <v>538</v>
      </c>
      <c r="R16" s="260" t="s">
        <v>538</v>
      </c>
      <c r="S16" s="260" t="s">
        <v>537</v>
      </c>
      <c r="T16" s="260" t="s">
        <v>538</v>
      </c>
      <c r="U16" s="260" t="s">
        <v>538</v>
      </c>
      <c r="V16" s="260" t="s">
        <v>538</v>
      </c>
      <c r="W16" s="260"/>
      <c r="X16" s="260"/>
      <c r="Y16" s="260"/>
      <c r="Z16" s="260"/>
      <c r="AA16" s="260"/>
      <c r="AB16" s="260"/>
      <c r="AC16" s="337">
        <f>AI16/100</f>
        <v>1.83</v>
      </c>
      <c r="AD16" s="339">
        <v>3</v>
      </c>
      <c r="AE16" s="339">
        <v>3</v>
      </c>
      <c r="AF16" s="338">
        <v>3</v>
      </c>
      <c r="AG16" s="215" t="str">
        <f>LOOKUP(AC16,$AK$5:$AK$15,$AJ$5:$AJ$15)</f>
        <v>мс</v>
      </c>
      <c r="AH16" s="261" t="str">
        <f>VLOOKUP(G16,Уч!$C$2:$L$1102,9,FALSE)</f>
        <v>Клюгины С.П., В.Ю., Воронина Д.Ю.</v>
      </c>
      <c r="AI16" s="68">
        <v>183</v>
      </c>
      <c r="AJ16" s="40"/>
    </row>
    <row r="17" spans="1:36" s="39" customFormat="1" ht="15.95" customHeight="1" x14ac:dyDescent="0.25">
      <c r="A17" s="39">
        <f t="shared" ca="1" si="0"/>
        <v>0.17550552404199571</v>
      </c>
      <c r="B17" s="79">
        <v>4</v>
      </c>
      <c r="C17" s="334" t="str">
        <f>VLOOKUP(G17,Уч!$C$2:$L$1102,2,FALSE)</f>
        <v>Федотова Екатерина</v>
      </c>
      <c r="D17" s="335">
        <f>VLOOKUP(G17,Уч!$C$2:$L$1102,3,FALSE)</f>
        <v>33788</v>
      </c>
      <c r="E17" s="336" t="str">
        <f>VLOOKUP(G17,Уч!$C$2:$L$1102,5,FALSE)</f>
        <v>Москва</v>
      </c>
      <c r="F17" s="336" t="str">
        <f>VLOOKUP(G17,Уч!$C$2:$L$1102,6,FALSE)</f>
        <v>Ю.М.-Знаменские</v>
      </c>
      <c r="G17" s="115">
        <v>354</v>
      </c>
      <c r="H17" s="260" t="s">
        <v>537</v>
      </c>
      <c r="I17" s="260"/>
      <c r="J17" s="260"/>
      <c r="K17" s="260" t="s">
        <v>537</v>
      </c>
      <c r="L17" s="260"/>
      <c r="M17" s="260"/>
      <c r="N17" s="260" t="s">
        <v>537</v>
      </c>
      <c r="O17" s="260"/>
      <c r="P17" s="260"/>
      <c r="Q17" s="260" t="s">
        <v>538</v>
      </c>
      <c r="R17" s="260" t="s">
        <v>538</v>
      </c>
      <c r="S17" s="260" t="s">
        <v>538</v>
      </c>
      <c r="T17" s="260"/>
      <c r="U17" s="260"/>
      <c r="V17" s="260"/>
      <c r="W17" s="260"/>
      <c r="X17" s="260"/>
      <c r="Y17" s="260"/>
      <c r="Z17" s="260"/>
      <c r="AA17" s="260"/>
      <c r="AB17" s="260"/>
      <c r="AC17" s="337">
        <f>AI17/100</f>
        <v>1.8</v>
      </c>
      <c r="AD17" s="339">
        <v>1</v>
      </c>
      <c r="AE17" s="339">
        <v>0</v>
      </c>
      <c r="AF17" s="338">
        <v>5</v>
      </c>
      <c r="AG17" s="215" t="str">
        <f>LOOKUP(AC17,$AK$5:$AK$15,$AJ$5:$AJ$15)</f>
        <v>кмс</v>
      </c>
      <c r="AH17" s="261" t="str">
        <f>VLOOKUP(G17,Уч!$C$2:$L$1102,9,FALSE)</f>
        <v>Клюгины С.П., В.Ю., Воронины В.Н.</v>
      </c>
      <c r="AI17" s="68">
        <v>180</v>
      </c>
      <c r="AJ17" s="40"/>
    </row>
    <row r="18" spans="1:36" s="39" customFormat="1" ht="15.95" customHeight="1" x14ac:dyDescent="0.25">
      <c r="A18" s="39">
        <f t="shared" ca="1" si="0"/>
        <v>0.75587344515073474</v>
      </c>
      <c r="B18" s="79">
        <v>5</v>
      </c>
      <c r="C18" s="334" t="str">
        <f>VLOOKUP(G18,Уч!$C$2:$L$1102,2,FALSE)</f>
        <v>Илиева Ирина</v>
      </c>
      <c r="D18" s="335">
        <f>VLOOKUP(G18,Уч!$C$2:$L$1102,3,FALSE)</f>
        <v>35055</v>
      </c>
      <c r="E18" s="336" t="str">
        <f>VLOOKUP(G18,Уч!$C$2:$L$1102,5,FALSE)</f>
        <v>Москва</v>
      </c>
      <c r="F18" s="336" t="str">
        <f>VLOOKUP(G18,Уч!$C$2:$L$1102,6,FALSE)</f>
        <v>Ю.М.-Знаменские,УОР-2</v>
      </c>
      <c r="G18" s="115">
        <v>350</v>
      </c>
      <c r="H18" s="260" t="s">
        <v>538</v>
      </c>
      <c r="I18" s="260" t="s">
        <v>537</v>
      </c>
      <c r="J18" s="260"/>
      <c r="K18" s="260" t="s">
        <v>537</v>
      </c>
      <c r="L18" s="260"/>
      <c r="M18" s="260"/>
      <c r="N18" s="260" t="s">
        <v>537</v>
      </c>
      <c r="O18" s="260"/>
      <c r="P18" s="260"/>
      <c r="Q18" s="260" t="s">
        <v>538</v>
      </c>
      <c r="R18" s="260" t="s">
        <v>538</v>
      </c>
      <c r="S18" s="260" t="s">
        <v>538</v>
      </c>
      <c r="T18" s="260"/>
      <c r="U18" s="260"/>
      <c r="V18" s="260"/>
      <c r="W18" s="260"/>
      <c r="X18" s="260"/>
      <c r="Y18" s="260"/>
      <c r="Z18" s="260"/>
      <c r="AA18" s="260"/>
      <c r="AB18" s="260"/>
      <c r="AC18" s="337">
        <f>AI18/100</f>
        <v>1.8</v>
      </c>
      <c r="AD18" s="339">
        <v>1</v>
      </c>
      <c r="AE18" s="339">
        <v>1</v>
      </c>
      <c r="AF18" s="338">
        <v>4</v>
      </c>
      <c r="AG18" s="215" t="str">
        <f>LOOKUP(AC18,$AK$5:$AK$15,$AJ$5:$AJ$15)</f>
        <v>кмс</v>
      </c>
      <c r="AH18" s="261" t="str">
        <f>VLOOKUP(G18,Уч!$C$2:$L$1102,9,FALSE)</f>
        <v>Воронины В.Н.,Д.Ю, Сабитова А.М.</v>
      </c>
      <c r="AI18" s="68">
        <v>180</v>
      </c>
      <c r="AJ18" s="40"/>
    </row>
    <row r="19" spans="1:36" s="39" customFormat="1" ht="15.95" customHeight="1" x14ac:dyDescent="0.3">
      <c r="A19" s="39">
        <f t="shared" ca="1" si="0"/>
        <v>0.23915974806425433</v>
      </c>
    </row>
    <row r="20" spans="1:36" s="39" customFormat="1" ht="15.95" customHeight="1" x14ac:dyDescent="0.25">
      <c r="A20" s="39">
        <f t="shared" ca="1" si="0"/>
        <v>0.8097050556035601</v>
      </c>
      <c r="B20" s="79"/>
      <c r="C20" s="252"/>
      <c r="D20" s="253"/>
      <c r="E20" s="254"/>
      <c r="F20" s="254"/>
      <c r="G20" s="250"/>
      <c r="H20" s="255"/>
      <c r="I20" s="255"/>
      <c r="J20" s="255"/>
      <c r="K20" s="255"/>
      <c r="L20" s="255"/>
      <c r="M20" s="255"/>
      <c r="N20" s="255"/>
      <c r="O20" s="255"/>
      <c r="P20" s="255"/>
      <c r="Q20" s="255"/>
      <c r="R20" s="255"/>
      <c r="S20" s="255"/>
      <c r="T20" s="255"/>
      <c r="U20" s="255"/>
      <c r="V20" s="255"/>
      <c r="W20" s="255"/>
      <c r="X20" s="255"/>
      <c r="Y20" s="255"/>
      <c r="Z20" s="255"/>
      <c r="AA20" s="255"/>
      <c r="AB20" s="255"/>
      <c r="AC20" s="256"/>
      <c r="AD20" s="256"/>
      <c r="AE20" s="256"/>
      <c r="AF20" s="256"/>
      <c r="AG20" s="257"/>
      <c r="AH20" s="258"/>
      <c r="AI20" s="249"/>
      <c r="AJ20" s="40"/>
    </row>
    <row r="21" spans="1:36" s="39" customFormat="1" ht="15.95" customHeight="1" x14ac:dyDescent="0.25">
      <c r="A21" s="39">
        <f t="shared" ca="1" si="0"/>
        <v>0.37387706846231639</v>
      </c>
      <c r="B21" s="79"/>
      <c r="C21" s="252"/>
      <c r="D21" s="253"/>
      <c r="E21" s="254"/>
      <c r="F21" s="254"/>
      <c r="G21" s="250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6"/>
      <c r="AD21" s="256"/>
      <c r="AE21" s="256"/>
      <c r="AF21" s="256"/>
      <c r="AG21" s="257"/>
      <c r="AH21" s="258"/>
      <c r="AI21" s="249"/>
      <c r="AJ21" s="40"/>
    </row>
    <row r="22" spans="1:36" s="39" customFormat="1" ht="15.95" customHeight="1" x14ac:dyDescent="0.25">
      <c r="A22" s="39">
        <f t="shared" ca="1" si="0"/>
        <v>0.82447362869224516</v>
      </c>
      <c r="B22" s="79"/>
      <c r="C22" s="252"/>
      <c r="D22" s="253"/>
      <c r="E22" s="254"/>
      <c r="F22" s="254"/>
      <c r="G22" s="250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  <c r="AB22" s="255"/>
      <c r="AC22" s="256"/>
      <c r="AD22" s="256"/>
      <c r="AE22" s="256"/>
      <c r="AF22" s="256"/>
      <c r="AG22" s="257"/>
      <c r="AH22" s="258"/>
      <c r="AI22" s="249"/>
      <c r="AJ22" s="40"/>
    </row>
    <row r="23" spans="1:36" s="39" customFormat="1" ht="15.95" customHeight="1" x14ac:dyDescent="0.25">
      <c r="A23" s="39">
        <f t="shared" ca="1" si="0"/>
        <v>0.52382003273984357</v>
      </c>
      <c r="B23" s="79"/>
      <c r="C23" s="252"/>
      <c r="D23" s="253"/>
      <c r="E23" s="254"/>
      <c r="F23" s="254"/>
      <c r="G23" s="250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6"/>
      <c r="AD23" s="256"/>
      <c r="AE23" s="256"/>
      <c r="AF23" s="256"/>
      <c r="AG23" s="257"/>
      <c r="AH23" s="258"/>
      <c r="AI23" s="249"/>
      <c r="AJ23" s="40"/>
    </row>
    <row r="24" spans="1:36" s="39" customFormat="1" ht="15.95" customHeight="1" x14ac:dyDescent="0.25">
      <c r="A24" s="39">
        <f t="shared" ca="1" si="0"/>
        <v>6.6473630440815001E-2</v>
      </c>
      <c r="B24" s="79"/>
      <c r="C24" s="252"/>
      <c r="D24" s="253"/>
      <c r="E24" s="254"/>
      <c r="F24" s="254"/>
      <c r="G24" s="250"/>
      <c r="H24" s="255"/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6"/>
      <c r="AD24" s="256"/>
      <c r="AE24" s="256"/>
      <c r="AF24" s="256"/>
      <c r="AG24" s="257"/>
      <c r="AH24" s="258"/>
      <c r="AI24" s="249"/>
      <c r="AJ24" s="40"/>
    </row>
    <row r="25" spans="1:36" s="39" customFormat="1" ht="15.95" customHeight="1" x14ac:dyDescent="0.25">
      <c r="A25" s="39">
        <f t="shared" ca="1" si="0"/>
        <v>0.88831829887212754</v>
      </c>
      <c r="B25" s="79"/>
      <c r="C25" s="252"/>
      <c r="D25" s="253"/>
      <c r="E25" s="254"/>
      <c r="F25" s="254"/>
      <c r="G25" s="250"/>
      <c r="H25" s="255"/>
      <c r="I25" s="255"/>
      <c r="J25" s="255"/>
      <c r="K25" s="255"/>
      <c r="L25" s="255"/>
      <c r="M25" s="255"/>
      <c r="N25" s="255"/>
      <c r="O25" s="255"/>
      <c r="P25" s="255"/>
      <c r="Q25" s="255"/>
      <c r="R25" s="255"/>
      <c r="S25" s="255"/>
      <c r="T25" s="255"/>
      <c r="U25" s="255"/>
      <c r="V25" s="255"/>
      <c r="W25" s="255"/>
      <c r="X25" s="255"/>
      <c r="Y25" s="255"/>
      <c r="Z25" s="255"/>
      <c r="AA25" s="255"/>
      <c r="AB25" s="255"/>
      <c r="AC25" s="256"/>
      <c r="AD25" s="256"/>
      <c r="AE25" s="256"/>
      <c r="AF25" s="256"/>
      <c r="AG25" s="257"/>
      <c r="AH25" s="258"/>
      <c r="AI25" s="249"/>
      <c r="AJ25" s="40"/>
    </row>
    <row r="26" spans="1:36" s="39" customFormat="1" ht="15.95" customHeight="1" x14ac:dyDescent="0.25">
      <c r="A26" s="39">
        <f t="shared" ref="A26:A33" ca="1" si="1">RAND()</f>
        <v>0.61050468729138818</v>
      </c>
      <c r="B26" s="79"/>
      <c r="C26" s="252"/>
      <c r="D26" s="253"/>
      <c r="E26" s="254"/>
      <c r="F26" s="254"/>
      <c r="G26" s="259"/>
      <c r="H26" s="255"/>
      <c r="I26" s="255"/>
      <c r="J26" s="255"/>
      <c r="K26" s="255"/>
      <c r="L26" s="255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56"/>
      <c r="AD26" s="256"/>
      <c r="AE26" s="256"/>
      <c r="AF26" s="256"/>
      <c r="AG26" s="215"/>
      <c r="AH26" s="261"/>
      <c r="AI26" s="68"/>
      <c r="AJ26" s="40"/>
    </row>
    <row r="27" spans="1:36" s="39" customFormat="1" ht="15.95" customHeight="1" x14ac:dyDescent="0.25">
      <c r="A27" s="39">
        <f t="shared" ca="1" si="1"/>
        <v>0.25673814779465487</v>
      </c>
      <c r="B27" s="79"/>
      <c r="C27" s="252"/>
      <c r="D27" s="253"/>
      <c r="E27" s="254"/>
      <c r="F27" s="254"/>
      <c r="G27" s="259"/>
      <c r="H27" s="255"/>
      <c r="I27" s="255"/>
      <c r="J27" s="255"/>
      <c r="K27" s="255"/>
      <c r="L27" s="255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56"/>
      <c r="AD27" s="256"/>
      <c r="AE27" s="256"/>
      <c r="AF27" s="256"/>
      <c r="AG27" s="215"/>
      <c r="AH27" s="261"/>
      <c r="AI27" s="68"/>
      <c r="AJ27" s="40"/>
    </row>
    <row r="28" spans="1:36" s="39" customFormat="1" ht="15.95" customHeight="1" x14ac:dyDescent="0.25">
      <c r="A28" s="39">
        <f t="shared" ca="1" si="1"/>
        <v>0.72335458495255944</v>
      </c>
      <c r="B28" s="79"/>
      <c r="C28" s="262"/>
      <c r="D28" s="253"/>
      <c r="E28" s="254"/>
      <c r="F28" s="254"/>
      <c r="G28" s="259"/>
      <c r="H28" s="255"/>
      <c r="I28" s="255"/>
      <c r="J28" s="255"/>
      <c r="K28" s="255"/>
      <c r="L28" s="255"/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0"/>
      <c r="Z28" s="260"/>
      <c r="AA28" s="260"/>
      <c r="AB28" s="260"/>
      <c r="AC28" s="256"/>
      <c r="AD28" s="256"/>
      <c r="AE28" s="256"/>
      <c r="AF28" s="256"/>
      <c r="AG28" s="215"/>
      <c r="AH28" s="261"/>
      <c r="AI28" s="68"/>
      <c r="AJ28" s="40"/>
    </row>
    <row r="29" spans="1:36" s="39" customFormat="1" ht="15.95" customHeight="1" x14ac:dyDescent="0.25">
      <c r="A29" s="39">
        <f t="shared" ca="1" si="1"/>
        <v>0.60010385200660954</v>
      </c>
      <c r="B29" s="79"/>
      <c r="C29" s="262"/>
      <c r="D29" s="253"/>
      <c r="E29" s="254"/>
      <c r="F29" s="254"/>
      <c r="G29" s="259"/>
      <c r="H29" s="255"/>
      <c r="I29" s="255"/>
      <c r="J29" s="255"/>
      <c r="K29" s="255"/>
      <c r="L29" s="255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56"/>
      <c r="AD29" s="256"/>
      <c r="AE29" s="256"/>
      <c r="AF29" s="256"/>
      <c r="AG29" s="215"/>
      <c r="AH29" s="261"/>
      <c r="AI29" s="68"/>
      <c r="AJ29" s="40"/>
    </row>
    <row r="30" spans="1:36" s="39" customFormat="1" ht="15.95" customHeight="1" x14ac:dyDescent="0.25">
      <c r="A30" s="39">
        <f t="shared" ca="1" si="1"/>
        <v>0.29119994610589928</v>
      </c>
      <c r="B30" s="79"/>
      <c r="C30" s="262"/>
      <c r="D30" s="253"/>
      <c r="E30" s="254"/>
      <c r="F30" s="254"/>
      <c r="G30" s="259"/>
      <c r="H30" s="255"/>
      <c r="I30" s="255"/>
      <c r="J30" s="255"/>
      <c r="K30" s="255"/>
      <c r="L30" s="255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56"/>
      <c r="AD30" s="256"/>
      <c r="AE30" s="256"/>
      <c r="AF30" s="256"/>
      <c r="AG30" s="215"/>
      <c r="AH30" s="261"/>
      <c r="AI30" s="68"/>
      <c r="AJ30" s="40"/>
    </row>
    <row r="31" spans="1:36" s="39" customFormat="1" ht="15.95" customHeight="1" x14ac:dyDescent="0.25">
      <c r="A31" s="39">
        <f t="shared" ca="1" si="1"/>
        <v>0.76468872121747844</v>
      </c>
      <c r="B31" s="79"/>
      <c r="C31" s="262"/>
      <c r="D31" s="253"/>
      <c r="E31" s="254"/>
      <c r="F31" s="254"/>
      <c r="G31" s="259"/>
      <c r="H31" s="255"/>
      <c r="I31" s="255"/>
      <c r="J31" s="255"/>
      <c r="K31" s="255"/>
      <c r="L31" s="255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  <c r="AA31" s="260"/>
      <c r="AB31" s="260"/>
      <c r="AC31" s="256"/>
      <c r="AD31" s="256"/>
      <c r="AE31" s="256"/>
      <c r="AF31" s="256"/>
      <c r="AG31" s="215"/>
      <c r="AH31" s="261"/>
      <c r="AI31" s="68"/>
      <c r="AJ31" s="40"/>
    </row>
    <row r="32" spans="1:36" s="39" customFormat="1" ht="15.95" customHeight="1" x14ac:dyDescent="0.25">
      <c r="A32" s="39">
        <f t="shared" ca="1" si="1"/>
        <v>0.72988112879490541</v>
      </c>
      <c r="B32" s="79"/>
      <c r="C32" s="262"/>
      <c r="D32" s="253"/>
      <c r="E32" s="254"/>
      <c r="F32" s="254"/>
      <c r="G32" s="259"/>
      <c r="H32" s="255"/>
      <c r="I32" s="255"/>
      <c r="J32" s="255"/>
      <c r="K32" s="255"/>
      <c r="L32" s="255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60"/>
      <c r="AB32" s="260"/>
      <c r="AC32" s="256"/>
      <c r="AD32" s="256"/>
      <c r="AE32" s="256"/>
      <c r="AF32" s="256"/>
      <c r="AG32" s="215"/>
      <c r="AH32" s="261"/>
      <c r="AI32" s="68"/>
      <c r="AJ32" s="40"/>
    </row>
    <row r="33" spans="1:36" s="39" customFormat="1" ht="15.95" customHeight="1" x14ac:dyDescent="0.25">
      <c r="A33" s="39">
        <f t="shared" ca="1" si="1"/>
        <v>0.21562830096085328</v>
      </c>
      <c r="B33" s="79"/>
      <c r="C33" s="262"/>
      <c r="D33" s="253"/>
      <c r="E33" s="254"/>
      <c r="F33" s="254"/>
      <c r="G33" s="259"/>
      <c r="H33" s="255"/>
      <c r="I33" s="255"/>
      <c r="J33" s="255"/>
      <c r="K33" s="255"/>
      <c r="L33" s="255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  <c r="AA33" s="260"/>
      <c r="AB33" s="260"/>
      <c r="AC33" s="256"/>
      <c r="AD33" s="256"/>
      <c r="AE33" s="256"/>
      <c r="AF33" s="256"/>
      <c r="AG33" s="215"/>
      <c r="AH33" s="261"/>
      <c r="AI33" s="68"/>
      <c r="AJ33" s="40"/>
    </row>
    <row r="34" spans="1:36" s="39" customFormat="1" x14ac:dyDescent="0.3">
      <c r="H34" s="40"/>
      <c r="I34" s="40"/>
      <c r="J34" s="40"/>
      <c r="K34" s="40"/>
      <c r="T34" s="40"/>
      <c r="U34" s="40"/>
      <c r="V34" s="40"/>
      <c r="W34" s="40"/>
      <c r="X34" s="40"/>
      <c r="Y34" s="40"/>
      <c r="Z34" s="40"/>
      <c r="AH34" s="66"/>
      <c r="AI34" s="69"/>
    </row>
    <row r="35" spans="1:36" s="46" customFormat="1" ht="15.75" x14ac:dyDescent="0.3">
      <c r="H35" s="79"/>
      <c r="I35" s="79"/>
      <c r="J35" s="79"/>
      <c r="K35" s="79"/>
      <c r="T35" s="79"/>
      <c r="U35" s="79"/>
      <c r="V35" s="79"/>
      <c r="W35" s="79"/>
      <c r="X35" s="79"/>
      <c r="Y35" s="79"/>
      <c r="Z35" s="79"/>
      <c r="AH35" s="83"/>
      <c r="AI35" s="84"/>
    </row>
    <row r="36" spans="1:36" s="46" customFormat="1" ht="15.75" x14ac:dyDescent="0.3">
      <c r="H36" s="79"/>
      <c r="I36" s="79"/>
      <c r="J36" s="79"/>
      <c r="K36" s="79"/>
      <c r="T36" s="79"/>
      <c r="U36" s="79"/>
      <c r="V36" s="79"/>
      <c r="W36" s="79"/>
      <c r="X36" s="79"/>
      <c r="Y36" s="79"/>
      <c r="Z36" s="79"/>
      <c r="AH36" s="83"/>
      <c r="AI36" s="84"/>
    </row>
    <row r="37" spans="1:36" s="46" customFormat="1" ht="15.75" x14ac:dyDescent="0.3">
      <c r="C37" s="46" t="s">
        <v>31</v>
      </c>
      <c r="H37" s="79"/>
      <c r="I37" s="79"/>
      <c r="J37" s="79"/>
      <c r="K37" s="79"/>
      <c r="T37" s="79"/>
      <c r="U37" s="79"/>
      <c r="V37" s="79"/>
      <c r="W37" s="79"/>
      <c r="X37" s="79"/>
      <c r="Y37" s="79"/>
      <c r="Z37" s="79"/>
      <c r="AH37" s="83"/>
      <c r="AI37" s="84"/>
    </row>
    <row r="38" spans="1:36" s="39" customFormat="1" x14ac:dyDescent="0.3">
      <c r="H38" s="40"/>
      <c r="I38" s="40"/>
      <c r="J38" s="40"/>
      <c r="K38" s="40"/>
      <c r="T38" s="40"/>
      <c r="U38" s="40"/>
      <c r="V38" s="40"/>
      <c r="W38" s="40"/>
      <c r="X38" s="40"/>
      <c r="Y38" s="40"/>
      <c r="Z38" s="40"/>
      <c r="AH38" s="66"/>
      <c r="AI38" s="69"/>
    </row>
    <row r="39" spans="1:36" s="39" customFormat="1" x14ac:dyDescent="0.3">
      <c r="H39" s="40"/>
      <c r="I39" s="40"/>
      <c r="J39" s="40"/>
      <c r="K39" s="40"/>
      <c r="T39" s="40"/>
      <c r="U39" s="40"/>
      <c r="V39" s="40"/>
      <c r="W39" s="40"/>
      <c r="X39" s="40"/>
      <c r="Y39" s="40"/>
      <c r="Z39" s="40"/>
      <c r="AH39" s="66"/>
      <c r="AI39" s="69"/>
    </row>
    <row r="40" spans="1:36" s="39" customFormat="1" x14ac:dyDescent="0.3">
      <c r="H40" s="40"/>
      <c r="I40" s="40"/>
      <c r="J40" s="40"/>
      <c r="K40" s="40"/>
      <c r="T40" s="40"/>
      <c r="U40" s="40"/>
      <c r="V40" s="40"/>
      <c r="W40" s="40"/>
      <c r="X40" s="40"/>
      <c r="Y40" s="40"/>
      <c r="Z40" s="40"/>
      <c r="AH40" s="66"/>
      <c r="AI40" s="69"/>
    </row>
    <row r="41" spans="1:36" x14ac:dyDescent="0.3">
      <c r="B41" s="39"/>
      <c r="C41" s="39"/>
      <c r="D41" s="39"/>
      <c r="E41" s="39"/>
      <c r="F41" s="39"/>
      <c r="G41" s="39"/>
      <c r="H41" s="40"/>
      <c r="I41" s="40"/>
      <c r="J41" s="40"/>
      <c r="K41" s="40"/>
      <c r="L41" s="39"/>
      <c r="M41" s="39"/>
      <c r="N41" s="39"/>
      <c r="O41" s="39"/>
      <c r="P41" s="39"/>
      <c r="Q41" s="39"/>
      <c r="R41" s="39"/>
      <c r="S41" s="39"/>
      <c r="T41" s="40"/>
      <c r="U41" s="40"/>
      <c r="V41" s="40"/>
      <c r="W41" s="40"/>
      <c r="X41" s="40"/>
      <c r="Y41" s="40"/>
      <c r="Z41" s="40"/>
      <c r="AA41" s="39"/>
      <c r="AB41" s="39"/>
      <c r="AC41" s="39"/>
      <c r="AD41" s="39"/>
      <c r="AE41" s="39"/>
      <c r="AF41" s="39"/>
      <c r="AG41" s="39"/>
      <c r="AH41" s="66"/>
    </row>
    <row r="42" spans="1:36" x14ac:dyDescent="0.3">
      <c r="B42" s="39"/>
      <c r="C42" s="39"/>
      <c r="D42" s="39"/>
      <c r="E42" s="39"/>
      <c r="F42" s="39"/>
      <c r="G42" s="39"/>
      <c r="H42" s="40"/>
      <c r="I42" s="40"/>
      <c r="J42" s="40"/>
      <c r="K42" s="40"/>
      <c r="L42" s="39"/>
      <c r="M42" s="39"/>
      <c r="N42" s="39"/>
      <c r="O42" s="39"/>
      <c r="P42" s="39"/>
      <c r="Q42" s="39"/>
      <c r="R42" s="39"/>
      <c r="S42" s="39"/>
      <c r="T42" s="40"/>
      <c r="U42" s="40"/>
      <c r="V42" s="40"/>
      <c r="W42" s="40"/>
      <c r="X42" s="40"/>
      <c r="Y42" s="40"/>
      <c r="Z42" s="40"/>
      <c r="AA42" s="39"/>
      <c r="AB42" s="39"/>
      <c r="AC42" s="39"/>
      <c r="AD42" s="39"/>
      <c r="AE42" s="39"/>
      <c r="AF42" s="39"/>
      <c r="AG42" s="39"/>
      <c r="AH42" s="66"/>
    </row>
    <row r="43" spans="1:36" x14ac:dyDescent="0.3">
      <c r="B43" s="39"/>
      <c r="C43" s="39"/>
      <c r="D43" s="39"/>
      <c r="E43" s="39"/>
      <c r="F43" s="39"/>
      <c r="G43" s="39"/>
      <c r="H43" s="40"/>
      <c r="I43" s="40"/>
      <c r="J43" s="40"/>
      <c r="K43" s="40"/>
      <c r="L43" s="39"/>
      <c r="M43" s="39"/>
      <c r="N43" s="39"/>
      <c r="O43" s="39"/>
      <c r="P43" s="39"/>
      <c r="Q43" s="39"/>
      <c r="R43" s="39"/>
      <c r="S43" s="39"/>
      <c r="T43" s="40"/>
      <c r="U43" s="40"/>
      <c r="V43" s="40"/>
      <c r="W43" s="40"/>
      <c r="X43" s="40"/>
      <c r="Y43" s="40"/>
      <c r="Z43" s="40"/>
      <c r="AA43" s="39"/>
      <c r="AB43" s="39"/>
      <c r="AC43" s="39"/>
      <c r="AD43" s="39"/>
      <c r="AE43" s="39"/>
      <c r="AF43" s="39"/>
      <c r="AG43" s="39"/>
      <c r="AH43" s="66"/>
    </row>
    <row r="44" spans="1:36" x14ac:dyDescent="0.3">
      <c r="B44" s="39"/>
      <c r="C44" s="39"/>
      <c r="D44" s="39"/>
      <c r="E44" s="39"/>
      <c r="F44" s="39"/>
      <c r="G44" s="39"/>
      <c r="H44" s="40"/>
      <c r="I44" s="40"/>
      <c r="J44" s="40"/>
      <c r="K44" s="40"/>
      <c r="L44" s="39"/>
      <c r="M44" s="39"/>
      <c r="N44" s="39"/>
      <c r="O44" s="39"/>
      <c r="P44" s="39"/>
      <c r="Q44" s="39"/>
      <c r="R44" s="39"/>
      <c r="S44" s="39"/>
      <c r="T44" s="40"/>
      <c r="U44" s="40"/>
      <c r="V44" s="40"/>
      <c r="W44" s="40"/>
      <c r="X44" s="40"/>
      <c r="Y44" s="40"/>
      <c r="Z44" s="40"/>
      <c r="AA44" s="39"/>
      <c r="AB44" s="39"/>
      <c r="AC44" s="39"/>
      <c r="AD44" s="39"/>
      <c r="AE44" s="39"/>
      <c r="AF44" s="39"/>
      <c r="AG44" s="39"/>
      <c r="AH44" s="66"/>
    </row>
    <row r="45" spans="1:36" x14ac:dyDescent="0.3">
      <c r="B45" s="39"/>
      <c r="C45" s="39"/>
      <c r="D45" s="39"/>
      <c r="E45" s="39"/>
      <c r="F45" s="39"/>
      <c r="G45" s="39"/>
      <c r="H45" s="40"/>
      <c r="I45" s="40"/>
      <c r="J45" s="40"/>
      <c r="K45" s="40"/>
      <c r="L45" s="39"/>
      <c r="M45" s="39"/>
      <c r="N45" s="39"/>
      <c r="O45" s="39"/>
      <c r="P45" s="39"/>
      <c r="Q45" s="39"/>
      <c r="R45" s="39"/>
      <c r="S45" s="39"/>
      <c r="T45" s="40"/>
      <c r="U45" s="40"/>
      <c r="V45" s="40"/>
      <c r="W45" s="40"/>
      <c r="X45" s="40"/>
      <c r="Y45" s="40"/>
      <c r="Z45" s="40"/>
      <c r="AA45" s="39"/>
      <c r="AB45" s="39"/>
      <c r="AC45" s="39"/>
      <c r="AD45" s="39"/>
      <c r="AE45" s="39"/>
      <c r="AF45" s="39"/>
      <c r="AG45" s="39"/>
      <c r="AH45" s="66"/>
    </row>
    <row r="46" spans="1:36" x14ac:dyDescent="0.3">
      <c r="B46" s="39"/>
      <c r="C46" s="39"/>
      <c r="D46" s="39"/>
      <c r="E46" s="39"/>
      <c r="F46" s="39"/>
      <c r="G46" s="39"/>
      <c r="H46" s="40"/>
      <c r="I46" s="40"/>
      <c r="J46" s="40"/>
      <c r="K46" s="40"/>
      <c r="L46" s="39"/>
      <c r="M46" s="39"/>
      <c r="N46" s="39"/>
      <c r="O46" s="39"/>
      <c r="P46" s="39"/>
      <c r="Q46" s="39"/>
      <c r="R46" s="39"/>
      <c r="S46" s="39"/>
      <c r="T46" s="40"/>
      <c r="U46" s="40"/>
      <c r="V46" s="40"/>
      <c r="W46" s="40"/>
      <c r="X46" s="40"/>
      <c r="Y46" s="40"/>
      <c r="Z46" s="40"/>
      <c r="AA46" s="39"/>
      <c r="AB46" s="39"/>
      <c r="AC46" s="39"/>
      <c r="AD46" s="39"/>
      <c r="AE46" s="39"/>
      <c r="AF46" s="39"/>
      <c r="AG46" s="39"/>
      <c r="AH46" s="66"/>
    </row>
    <row r="47" spans="1:36" x14ac:dyDescent="0.3">
      <c r="B47" s="39"/>
      <c r="C47" s="39"/>
      <c r="D47" s="39"/>
      <c r="E47" s="39"/>
      <c r="F47" s="39"/>
      <c r="G47" s="39"/>
      <c r="H47" s="40"/>
      <c r="I47" s="40"/>
      <c r="J47" s="40"/>
      <c r="K47" s="40"/>
      <c r="L47" s="39"/>
      <c r="M47" s="39"/>
      <c r="N47" s="39"/>
      <c r="O47" s="39"/>
      <c r="P47" s="39"/>
      <c r="Q47" s="39"/>
      <c r="R47" s="39"/>
      <c r="S47" s="39"/>
      <c r="T47" s="40"/>
      <c r="U47" s="40"/>
      <c r="V47" s="40"/>
      <c r="W47" s="40"/>
      <c r="X47" s="40"/>
      <c r="Y47" s="40"/>
      <c r="Z47" s="40"/>
      <c r="AA47" s="39"/>
      <c r="AB47" s="39"/>
      <c r="AC47" s="39"/>
      <c r="AD47" s="39"/>
      <c r="AE47" s="39"/>
      <c r="AF47" s="39"/>
      <c r="AG47" s="39"/>
      <c r="AH47" s="66"/>
    </row>
    <row r="48" spans="1:36" x14ac:dyDescent="0.3">
      <c r="B48" s="39"/>
      <c r="C48" s="39"/>
      <c r="D48" s="39"/>
      <c r="E48" s="39"/>
      <c r="F48" s="39"/>
      <c r="G48" s="39"/>
      <c r="H48" s="40"/>
      <c r="I48" s="40"/>
      <c r="J48" s="40"/>
      <c r="K48" s="40"/>
      <c r="L48" s="39"/>
      <c r="M48" s="39"/>
      <c r="N48" s="39"/>
      <c r="O48" s="39"/>
      <c r="P48" s="39"/>
      <c r="Q48" s="39"/>
      <c r="R48" s="39"/>
      <c r="S48" s="39"/>
      <c r="T48" s="40"/>
      <c r="U48" s="40"/>
      <c r="V48" s="40"/>
      <c r="W48" s="40"/>
      <c r="X48" s="40"/>
      <c r="Y48" s="40"/>
      <c r="Z48" s="40"/>
      <c r="AA48" s="39"/>
      <c r="AB48" s="39"/>
      <c r="AC48" s="39"/>
      <c r="AD48" s="39"/>
      <c r="AE48" s="39"/>
      <c r="AF48" s="39"/>
      <c r="AG48" s="39"/>
      <c r="AH48" s="66"/>
    </row>
    <row r="49" spans="2:34" x14ac:dyDescent="0.3">
      <c r="B49" s="39"/>
      <c r="C49" s="39"/>
      <c r="D49" s="39"/>
      <c r="E49" s="39"/>
      <c r="F49" s="39"/>
      <c r="G49" s="39"/>
      <c r="H49" s="40"/>
      <c r="I49" s="40"/>
      <c r="J49" s="40"/>
      <c r="K49" s="40"/>
      <c r="L49" s="39"/>
      <c r="M49" s="39"/>
      <c r="N49" s="39"/>
      <c r="O49" s="39"/>
      <c r="P49" s="39"/>
      <c r="Q49" s="39"/>
      <c r="R49" s="39"/>
      <c r="S49" s="39"/>
      <c r="T49" s="40"/>
      <c r="U49" s="40"/>
      <c r="V49" s="40"/>
      <c r="W49" s="40"/>
      <c r="X49" s="40"/>
      <c r="Y49" s="40"/>
      <c r="Z49" s="40"/>
      <c r="AA49" s="39"/>
      <c r="AB49" s="39"/>
      <c r="AC49" s="39"/>
      <c r="AD49" s="39"/>
      <c r="AE49" s="39"/>
      <c r="AF49" s="39"/>
      <c r="AG49" s="39"/>
      <c r="AH49" s="66"/>
    </row>
    <row r="50" spans="2:34" x14ac:dyDescent="0.3">
      <c r="B50" s="39"/>
      <c r="C50" s="39"/>
      <c r="D50" s="39"/>
      <c r="E50" s="39"/>
      <c r="F50" s="39"/>
      <c r="G50" s="39"/>
      <c r="H50" s="40"/>
      <c r="I50" s="40"/>
      <c r="J50" s="40"/>
      <c r="K50" s="40"/>
      <c r="L50" s="39"/>
      <c r="M50" s="39"/>
      <c r="N50" s="39"/>
      <c r="O50" s="39"/>
      <c r="P50" s="39"/>
      <c r="Q50" s="39"/>
      <c r="R50" s="39"/>
      <c r="S50" s="39"/>
      <c r="T50" s="40"/>
      <c r="U50" s="40"/>
      <c r="V50" s="40"/>
      <c r="W50" s="40"/>
      <c r="X50" s="40"/>
      <c r="Y50" s="40"/>
      <c r="Z50" s="40"/>
      <c r="AA50" s="39"/>
      <c r="AB50" s="39"/>
      <c r="AC50" s="39"/>
      <c r="AD50" s="39"/>
      <c r="AE50" s="39"/>
      <c r="AF50" s="39"/>
      <c r="AG50" s="39"/>
      <c r="AH50" s="66"/>
    </row>
    <row r="51" spans="2:34" x14ac:dyDescent="0.3">
      <c r="B51" s="39"/>
      <c r="C51" s="39"/>
      <c r="D51" s="39"/>
      <c r="E51" s="39"/>
      <c r="F51" s="39"/>
      <c r="G51" s="39"/>
      <c r="H51" s="40"/>
      <c r="I51" s="40"/>
      <c r="J51" s="40"/>
      <c r="K51" s="40"/>
      <c r="L51" s="39"/>
      <c r="M51" s="39"/>
      <c r="N51" s="39"/>
      <c r="O51" s="39"/>
      <c r="P51" s="39"/>
      <c r="Q51" s="39"/>
      <c r="R51" s="39"/>
      <c r="S51" s="39"/>
      <c r="T51" s="40"/>
      <c r="U51" s="40"/>
      <c r="V51" s="40"/>
      <c r="W51" s="40"/>
      <c r="X51" s="40"/>
      <c r="Y51" s="40"/>
      <c r="Z51" s="40"/>
      <c r="AA51" s="39"/>
      <c r="AB51" s="39"/>
      <c r="AC51" s="39"/>
      <c r="AD51" s="39"/>
      <c r="AE51" s="39"/>
      <c r="AF51" s="39"/>
      <c r="AG51" s="39"/>
      <c r="AH51" s="66"/>
    </row>
    <row r="52" spans="2:34" x14ac:dyDescent="0.3">
      <c r="B52" s="39"/>
      <c r="C52" s="39"/>
      <c r="D52" s="39"/>
      <c r="E52" s="39"/>
      <c r="F52" s="39"/>
      <c r="G52" s="39"/>
      <c r="H52" s="40"/>
      <c r="I52" s="40"/>
      <c r="J52" s="40"/>
      <c r="K52" s="40"/>
      <c r="L52" s="39"/>
      <c r="M52" s="39"/>
      <c r="N52" s="39"/>
      <c r="O52" s="39"/>
      <c r="P52" s="39"/>
      <c r="Q52" s="39"/>
      <c r="R52" s="39"/>
      <c r="S52" s="39"/>
      <c r="T52" s="40"/>
      <c r="U52" s="40"/>
      <c r="V52" s="40"/>
      <c r="W52" s="40"/>
      <c r="X52" s="40"/>
      <c r="Y52" s="40"/>
      <c r="Z52" s="40"/>
      <c r="AA52" s="39"/>
      <c r="AB52" s="39"/>
      <c r="AC52" s="39"/>
      <c r="AD52" s="39"/>
      <c r="AE52" s="39"/>
      <c r="AF52" s="39"/>
      <c r="AG52" s="39"/>
      <c r="AH52" s="66"/>
    </row>
    <row r="53" spans="2:34" x14ac:dyDescent="0.3">
      <c r="B53" s="39"/>
      <c r="C53" s="39"/>
      <c r="D53" s="39"/>
      <c r="E53" s="39"/>
      <c r="F53" s="39"/>
      <c r="G53" s="39"/>
      <c r="H53" s="40"/>
      <c r="I53" s="40"/>
      <c r="J53" s="40"/>
      <c r="K53" s="40"/>
      <c r="L53" s="39"/>
      <c r="M53" s="39"/>
      <c r="N53" s="39"/>
      <c r="O53" s="39"/>
      <c r="P53" s="39"/>
      <c r="Q53" s="39"/>
      <c r="R53" s="39"/>
      <c r="S53" s="39"/>
      <c r="T53" s="40"/>
      <c r="U53" s="40"/>
      <c r="V53" s="40"/>
      <c r="W53" s="40"/>
      <c r="X53" s="40"/>
      <c r="Y53" s="40"/>
      <c r="Z53" s="40"/>
      <c r="AA53" s="39"/>
      <c r="AB53" s="39"/>
      <c r="AC53" s="39"/>
      <c r="AD53" s="39"/>
      <c r="AE53" s="39"/>
      <c r="AF53" s="39"/>
      <c r="AG53" s="39"/>
      <c r="AH53" s="66"/>
    </row>
    <row r="54" spans="2:34" x14ac:dyDescent="0.3">
      <c r="B54" s="39"/>
      <c r="C54" s="39"/>
      <c r="D54" s="39"/>
      <c r="E54" s="39"/>
      <c r="F54" s="39"/>
      <c r="G54" s="39"/>
      <c r="H54" s="40"/>
      <c r="I54" s="40"/>
      <c r="J54" s="40"/>
      <c r="K54" s="40"/>
      <c r="L54" s="39"/>
      <c r="M54" s="39"/>
      <c r="N54" s="39"/>
      <c r="O54" s="39"/>
      <c r="P54" s="39"/>
      <c r="Q54" s="39"/>
      <c r="R54" s="39"/>
      <c r="S54" s="39"/>
      <c r="T54" s="40"/>
      <c r="U54" s="40"/>
      <c r="V54" s="40"/>
      <c r="W54" s="40"/>
      <c r="X54" s="40"/>
      <c r="Y54" s="40"/>
      <c r="Z54" s="40"/>
      <c r="AA54" s="39"/>
      <c r="AB54" s="39"/>
      <c r="AC54" s="39"/>
      <c r="AD54" s="39"/>
      <c r="AE54" s="39"/>
      <c r="AF54" s="39"/>
      <c r="AG54" s="39"/>
      <c r="AH54" s="66"/>
    </row>
    <row r="55" spans="2:34" x14ac:dyDescent="0.3">
      <c r="B55" s="39"/>
      <c r="C55" s="39"/>
      <c r="D55" s="39"/>
      <c r="E55" s="39"/>
      <c r="F55" s="39"/>
      <c r="G55" s="39"/>
      <c r="H55" s="40"/>
      <c r="I55" s="40"/>
      <c r="J55" s="40"/>
      <c r="K55" s="40"/>
      <c r="L55" s="39"/>
      <c r="M55" s="39"/>
      <c r="N55" s="39"/>
      <c r="O55" s="39"/>
      <c r="P55" s="39"/>
      <c r="Q55" s="39"/>
      <c r="R55" s="39"/>
      <c r="S55" s="39"/>
      <c r="T55" s="40"/>
      <c r="U55" s="40"/>
      <c r="V55" s="40"/>
      <c r="W55" s="40"/>
      <c r="X55" s="40"/>
      <c r="Y55" s="40"/>
      <c r="Z55" s="40"/>
      <c r="AA55" s="39"/>
      <c r="AB55" s="39"/>
      <c r="AC55" s="39"/>
      <c r="AD55" s="39"/>
      <c r="AE55" s="39"/>
      <c r="AF55" s="39"/>
      <c r="AG55" s="39"/>
      <c r="AH55" s="66"/>
    </row>
    <row r="56" spans="2:34" x14ac:dyDescent="0.3">
      <c r="B56" s="39"/>
      <c r="C56" s="39"/>
      <c r="D56" s="39"/>
      <c r="E56" s="39"/>
      <c r="F56" s="39"/>
      <c r="G56" s="39"/>
      <c r="H56" s="40"/>
      <c r="I56" s="40"/>
      <c r="J56" s="40"/>
      <c r="K56" s="40"/>
      <c r="L56" s="39"/>
      <c r="M56" s="39"/>
      <c r="N56" s="39"/>
      <c r="O56" s="39"/>
      <c r="P56" s="39"/>
      <c r="Q56" s="39"/>
      <c r="R56" s="39"/>
      <c r="S56" s="39"/>
      <c r="T56" s="40"/>
      <c r="U56" s="40"/>
      <c r="V56" s="40"/>
      <c r="W56" s="40"/>
      <c r="X56" s="40"/>
      <c r="Y56" s="40"/>
      <c r="Z56" s="40"/>
      <c r="AA56" s="39"/>
      <c r="AB56" s="39"/>
      <c r="AC56" s="39"/>
      <c r="AD56" s="39"/>
      <c r="AE56" s="39"/>
      <c r="AF56" s="39"/>
      <c r="AG56" s="39"/>
      <c r="AH56" s="66"/>
    </row>
    <row r="57" spans="2:34" x14ac:dyDescent="0.3">
      <c r="B57" s="39"/>
      <c r="C57" s="39"/>
      <c r="D57" s="39"/>
      <c r="E57" s="39"/>
      <c r="F57" s="39"/>
      <c r="G57" s="39"/>
      <c r="H57" s="40"/>
      <c r="I57" s="40"/>
      <c r="J57" s="40"/>
      <c r="K57" s="40"/>
      <c r="L57" s="39"/>
      <c r="M57" s="39"/>
      <c r="N57" s="39"/>
      <c r="O57" s="39"/>
      <c r="P57" s="39"/>
      <c r="Q57" s="39"/>
      <c r="R57" s="39"/>
      <c r="S57" s="39"/>
      <c r="T57" s="40"/>
      <c r="U57" s="40"/>
      <c r="V57" s="40"/>
      <c r="W57" s="40"/>
      <c r="X57" s="40"/>
      <c r="Y57" s="40"/>
      <c r="Z57" s="40"/>
      <c r="AA57" s="39"/>
      <c r="AB57" s="39"/>
      <c r="AC57" s="39"/>
      <c r="AD57" s="39"/>
      <c r="AE57" s="39"/>
      <c r="AF57" s="39"/>
      <c r="AG57" s="39"/>
      <c r="AH57" s="66"/>
    </row>
    <row r="58" spans="2:34" x14ac:dyDescent="0.3">
      <c r="B58" s="39"/>
      <c r="C58" s="39"/>
      <c r="D58" s="39"/>
      <c r="E58" s="39"/>
      <c r="F58" s="39"/>
      <c r="G58" s="39"/>
      <c r="H58" s="40"/>
      <c r="I58" s="40"/>
      <c r="J58" s="40"/>
      <c r="K58" s="40"/>
      <c r="L58" s="39"/>
      <c r="M58" s="39"/>
      <c r="N58" s="39"/>
      <c r="O58" s="39"/>
      <c r="P58" s="39"/>
      <c r="Q58" s="39"/>
      <c r="R58" s="39"/>
      <c r="S58" s="39"/>
      <c r="T58" s="40"/>
      <c r="U58" s="40"/>
      <c r="V58" s="40"/>
      <c r="W58" s="40"/>
      <c r="X58" s="40"/>
      <c r="Y58" s="40"/>
      <c r="Z58" s="40"/>
      <c r="AA58" s="39"/>
      <c r="AB58" s="39"/>
      <c r="AC58" s="39"/>
      <c r="AD58" s="39"/>
      <c r="AE58" s="39"/>
      <c r="AF58" s="39"/>
      <c r="AG58" s="39"/>
      <c r="AH58" s="66"/>
    </row>
    <row r="59" spans="2:34" x14ac:dyDescent="0.3">
      <c r="B59" s="39"/>
      <c r="C59" s="39"/>
      <c r="D59" s="39"/>
      <c r="E59" s="39"/>
      <c r="F59" s="39"/>
      <c r="G59" s="39"/>
      <c r="H59" s="40"/>
      <c r="I59" s="40"/>
      <c r="J59" s="40"/>
      <c r="K59" s="40"/>
      <c r="L59" s="39"/>
      <c r="M59" s="39"/>
      <c r="N59" s="39"/>
      <c r="O59" s="39"/>
      <c r="P59" s="39"/>
      <c r="Q59" s="39"/>
      <c r="R59" s="39"/>
      <c r="S59" s="39"/>
      <c r="T59" s="40"/>
      <c r="U59" s="40"/>
      <c r="V59" s="40"/>
      <c r="W59" s="40"/>
      <c r="X59" s="40"/>
      <c r="Y59" s="40"/>
      <c r="Z59" s="40"/>
      <c r="AA59" s="39"/>
      <c r="AB59" s="39"/>
      <c r="AC59" s="39"/>
      <c r="AD59" s="39"/>
      <c r="AE59" s="39"/>
      <c r="AF59" s="39"/>
      <c r="AG59" s="39"/>
      <c r="AH59" s="66"/>
    </row>
    <row r="60" spans="2:34" x14ac:dyDescent="0.3">
      <c r="B60" s="39"/>
      <c r="C60" s="39"/>
      <c r="D60" s="39"/>
      <c r="E60" s="39"/>
      <c r="F60" s="39"/>
      <c r="G60" s="39"/>
      <c r="H60" s="40"/>
      <c r="I60" s="40"/>
      <c r="J60" s="40"/>
      <c r="K60" s="40"/>
      <c r="L60" s="39"/>
      <c r="M60" s="39"/>
      <c r="N60" s="39"/>
      <c r="O60" s="39"/>
      <c r="P60" s="39"/>
      <c r="Q60" s="39"/>
      <c r="R60" s="39"/>
      <c r="S60" s="39"/>
      <c r="T60" s="40"/>
      <c r="U60" s="40"/>
      <c r="V60" s="40"/>
      <c r="W60" s="40"/>
      <c r="X60" s="40"/>
      <c r="Y60" s="40"/>
      <c r="Z60" s="40"/>
      <c r="AA60" s="39"/>
      <c r="AB60" s="39"/>
      <c r="AC60" s="39"/>
      <c r="AD60" s="39"/>
      <c r="AE60" s="39"/>
      <c r="AF60" s="39"/>
      <c r="AG60" s="39"/>
      <c r="AH60" s="66"/>
    </row>
    <row r="61" spans="2:34" x14ac:dyDescent="0.3">
      <c r="B61" s="39"/>
      <c r="C61" s="39"/>
      <c r="D61" s="39"/>
      <c r="E61" s="39"/>
      <c r="F61" s="39"/>
      <c r="G61" s="39"/>
      <c r="H61" s="40"/>
      <c r="I61" s="40"/>
      <c r="J61" s="40"/>
      <c r="K61" s="40"/>
      <c r="L61" s="39"/>
      <c r="M61" s="39"/>
      <c r="N61" s="39"/>
      <c r="O61" s="39"/>
      <c r="P61" s="39"/>
      <c r="Q61" s="39"/>
      <c r="R61" s="39"/>
      <c r="S61" s="39"/>
      <c r="T61" s="40"/>
      <c r="U61" s="40"/>
      <c r="V61" s="40"/>
      <c r="W61" s="40"/>
      <c r="X61" s="40"/>
      <c r="Y61" s="40"/>
      <c r="Z61" s="40"/>
      <c r="AA61" s="39"/>
      <c r="AB61" s="39"/>
      <c r="AC61" s="39"/>
      <c r="AD61" s="39"/>
      <c r="AE61" s="39"/>
      <c r="AF61" s="39"/>
      <c r="AG61" s="39"/>
      <c r="AH61" s="66"/>
    </row>
    <row r="62" spans="2:34" x14ac:dyDescent="0.3">
      <c r="B62" s="39"/>
      <c r="C62" s="39"/>
      <c r="D62" s="39"/>
      <c r="E62" s="39"/>
      <c r="F62" s="39"/>
      <c r="G62" s="39"/>
      <c r="H62" s="40"/>
      <c r="I62" s="40"/>
      <c r="J62" s="40"/>
      <c r="K62" s="40"/>
      <c r="L62" s="39"/>
      <c r="M62" s="39"/>
      <c r="N62" s="39"/>
      <c r="O62" s="39"/>
      <c r="P62" s="39"/>
      <c r="Q62" s="39"/>
      <c r="R62" s="39"/>
      <c r="S62" s="39"/>
      <c r="T62" s="40"/>
      <c r="U62" s="40"/>
      <c r="V62" s="40"/>
      <c r="W62" s="40"/>
      <c r="X62" s="40"/>
      <c r="Y62" s="40"/>
      <c r="Z62" s="40"/>
      <c r="AA62" s="39"/>
      <c r="AB62" s="39"/>
      <c r="AC62" s="39"/>
      <c r="AD62" s="39"/>
      <c r="AE62" s="39"/>
      <c r="AF62" s="39"/>
      <c r="AG62" s="39"/>
      <c r="AH62" s="66"/>
    </row>
    <row r="63" spans="2:34" x14ac:dyDescent="0.3">
      <c r="B63" s="39"/>
      <c r="C63" s="39"/>
      <c r="D63" s="39"/>
      <c r="E63" s="39"/>
      <c r="F63" s="39"/>
      <c r="G63" s="39"/>
      <c r="H63" s="40"/>
      <c r="I63" s="40"/>
      <c r="J63" s="40"/>
      <c r="K63" s="40"/>
      <c r="L63" s="39"/>
      <c r="M63" s="39"/>
      <c r="N63" s="39"/>
      <c r="O63" s="39"/>
      <c r="P63" s="39"/>
      <c r="Q63" s="39"/>
      <c r="R63" s="39"/>
      <c r="S63" s="39"/>
      <c r="T63" s="40"/>
      <c r="U63" s="40"/>
      <c r="V63" s="40"/>
      <c r="W63" s="40"/>
      <c r="X63" s="40"/>
      <c r="Y63" s="40"/>
      <c r="Z63" s="40"/>
      <c r="AA63" s="39"/>
      <c r="AB63" s="39"/>
      <c r="AC63" s="39"/>
      <c r="AD63" s="39"/>
      <c r="AE63" s="39"/>
      <c r="AF63" s="39"/>
      <c r="AG63" s="39"/>
      <c r="AH63" s="66"/>
    </row>
    <row r="64" spans="2:34" x14ac:dyDescent="0.3">
      <c r="B64" s="39"/>
      <c r="C64" s="39"/>
      <c r="D64" s="39"/>
      <c r="E64" s="39"/>
      <c r="F64" s="39"/>
      <c r="G64" s="39"/>
      <c r="H64" s="40"/>
      <c r="I64" s="40"/>
      <c r="J64" s="40"/>
      <c r="K64" s="40"/>
      <c r="L64" s="39"/>
      <c r="M64" s="39"/>
      <c r="N64" s="39"/>
      <c r="O64" s="39"/>
      <c r="P64" s="39"/>
      <c r="Q64" s="39"/>
      <c r="R64" s="39"/>
      <c r="S64" s="39"/>
      <c r="T64" s="40"/>
      <c r="U64" s="40"/>
      <c r="V64" s="40"/>
      <c r="W64" s="40"/>
      <c r="X64" s="40"/>
      <c r="Y64" s="40"/>
      <c r="Z64" s="40"/>
      <c r="AA64" s="39"/>
      <c r="AB64" s="39"/>
      <c r="AC64" s="39"/>
      <c r="AD64" s="39"/>
      <c r="AE64" s="39"/>
      <c r="AF64" s="39"/>
      <c r="AG64" s="39"/>
      <c r="AH64" s="66"/>
    </row>
    <row r="65" spans="2:34" x14ac:dyDescent="0.3">
      <c r="B65" s="39"/>
      <c r="C65" s="39"/>
      <c r="D65" s="39"/>
      <c r="E65" s="39"/>
      <c r="F65" s="39"/>
      <c r="G65" s="39"/>
      <c r="H65" s="40"/>
      <c r="I65" s="40"/>
      <c r="J65" s="40"/>
      <c r="K65" s="40"/>
      <c r="L65" s="39"/>
      <c r="M65" s="39"/>
      <c r="N65" s="39"/>
      <c r="O65" s="39"/>
      <c r="P65" s="39"/>
      <c r="Q65" s="39"/>
      <c r="R65" s="39"/>
      <c r="S65" s="39"/>
      <c r="T65" s="40"/>
      <c r="U65" s="40"/>
      <c r="V65" s="40"/>
      <c r="W65" s="40"/>
      <c r="X65" s="40"/>
      <c r="Y65" s="40"/>
      <c r="Z65" s="40"/>
      <c r="AA65" s="39"/>
      <c r="AB65" s="39"/>
      <c r="AC65" s="39"/>
      <c r="AD65" s="39"/>
      <c r="AE65" s="39"/>
      <c r="AF65" s="39"/>
      <c r="AG65" s="39"/>
      <c r="AH65" s="66"/>
    </row>
  </sheetData>
  <sortState ref="B14:AK18">
    <sortCondition descending="1" ref="AC14:AC18"/>
  </sortState>
  <mergeCells count="17">
    <mergeCell ref="R7:T7"/>
    <mergeCell ref="R8:T8"/>
    <mergeCell ref="R9:T9"/>
    <mergeCell ref="X7:Z7"/>
    <mergeCell ref="X8:Z8"/>
    <mergeCell ref="X9:Z9"/>
    <mergeCell ref="N12:P12"/>
    <mergeCell ref="Q12:S12"/>
    <mergeCell ref="T12:V12"/>
    <mergeCell ref="W12:Y12"/>
    <mergeCell ref="Z12:AB12"/>
    <mergeCell ref="H7:L7"/>
    <mergeCell ref="H9:K9"/>
    <mergeCell ref="L8:M8"/>
    <mergeCell ref="L9:M9"/>
    <mergeCell ref="H12:J12"/>
    <mergeCell ref="K12:M12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85" orientation="landscape" horizontalDpi="4294967293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2"/>
  <sheetViews>
    <sheetView view="pageBreakPreview" topLeftCell="A5" zoomScale="85" zoomScaleSheetLayoutView="85" workbookViewId="0">
      <selection activeCell="AK12" sqref="AK12"/>
    </sheetView>
  </sheetViews>
  <sheetFormatPr defaultRowHeight="12.75" outlineLevelCol="1" x14ac:dyDescent="0.3"/>
  <cols>
    <col min="1" max="1" width="8.5703125" style="13" customWidth="1" outlineLevel="1"/>
    <col min="2" max="2" width="6.42578125" style="13" bestFit="1" customWidth="1"/>
    <col min="3" max="3" width="21.85546875" style="13" customWidth="1"/>
    <col min="4" max="4" width="9.85546875" style="13" customWidth="1" outlineLevel="1"/>
    <col min="5" max="5" width="10" style="13" customWidth="1" outlineLevel="1"/>
    <col min="6" max="6" width="14.5703125" style="13" customWidth="1" outlineLevel="1"/>
    <col min="7" max="7" width="5.85546875" style="13" customWidth="1" outlineLevel="1"/>
    <col min="8" max="11" width="2.42578125" style="15" customWidth="1" outlineLevel="1"/>
    <col min="12" max="19" width="2.42578125" style="13" customWidth="1" outlineLevel="1"/>
    <col min="20" max="26" width="2.42578125" style="15" customWidth="1" outlineLevel="1"/>
    <col min="27" max="28" width="2.42578125" style="13" customWidth="1" outlineLevel="1"/>
    <col min="29" max="29" width="6" style="13" customWidth="1"/>
    <col min="30" max="31" width="2.140625" style="13" customWidth="1"/>
    <col min="32" max="32" width="7.5703125" style="13" hidden="1" customWidth="1"/>
    <col min="33" max="33" width="7.140625" style="13" customWidth="1"/>
    <col min="34" max="34" width="14.42578125" style="16" customWidth="1"/>
    <col min="35" max="35" width="9.28515625" style="32" bestFit="1" customWidth="1" outlineLevel="1"/>
    <col min="36" max="16384" width="9.140625" style="13"/>
  </cols>
  <sheetData>
    <row r="1" spans="1:37" hidden="1" x14ac:dyDescent="0.3">
      <c r="D1" s="15"/>
      <c r="H1" s="13"/>
      <c r="I1" s="13"/>
      <c r="J1" s="13"/>
      <c r="AI1" s="20"/>
    </row>
    <row r="2" spans="1:37" hidden="1" x14ac:dyDescent="0.3">
      <c r="D2" s="15"/>
      <c r="H2" s="13"/>
      <c r="I2" s="13"/>
      <c r="J2" s="13"/>
      <c r="AI2" s="20"/>
    </row>
    <row r="3" spans="1:37" hidden="1" x14ac:dyDescent="0.3">
      <c r="D3" s="15"/>
      <c r="H3" s="13"/>
      <c r="I3" s="13"/>
      <c r="J3" s="13"/>
      <c r="AI3" s="20"/>
    </row>
    <row r="4" spans="1:37" hidden="1" x14ac:dyDescent="0.3">
      <c r="B4" s="21"/>
      <c r="D4" s="15"/>
      <c r="H4" s="13"/>
      <c r="I4" s="13"/>
      <c r="J4" s="13"/>
      <c r="AI4" s="20"/>
    </row>
    <row r="5" spans="1:37" ht="15.75" x14ac:dyDescent="0.3">
      <c r="C5" s="28" t="str">
        <f>Расп!B26</f>
        <v>ЧЕМПИОНАТ г.Москвы по легкой атлетике</v>
      </c>
      <c r="D5" s="15"/>
      <c r="H5" s="13"/>
      <c r="I5" s="13"/>
      <c r="J5" s="13"/>
      <c r="AI5" s="20"/>
      <c r="AJ5" s="15" t="s">
        <v>63</v>
      </c>
      <c r="AK5" s="58">
        <v>0</v>
      </c>
    </row>
    <row r="6" spans="1:37" ht="15.75" x14ac:dyDescent="0.3">
      <c r="C6" s="28" t="str">
        <f>Расп!B27</f>
        <v>Москва, ЛФК ЦСКА 23-24.01.2014г.</v>
      </c>
      <c r="D6" s="15"/>
      <c r="H6" s="13"/>
      <c r="I6" s="13"/>
      <c r="J6" s="13"/>
      <c r="AI6" s="20"/>
      <c r="AJ6" s="15" t="s">
        <v>32</v>
      </c>
      <c r="AK6" s="58"/>
    </row>
    <row r="7" spans="1:37" ht="15.75" x14ac:dyDescent="0.3">
      <c r="C7" s="22"/>
      <c r="D7" s="15"/>
      <c r="H7" s="282">
        <f>Расп!A3</f>
        <v>41662</v>
      </c>
      <c r="I7" s="282"/>
      <c r="J7" s="282"/>
      <c r="K7" s="282"/>
      <c r="L7" s="282"/>
      <c r="O7" s="227" t="s">
        <v>9</v>
      </c>
      <c r="P7" s="76"/>
      <c r="Q7" s="76"/>
      <c r="R7" s="285">
        <f>Расп!F2</f>
        <v>0</v>
      </c>
      <c r="S7" s="285"/>
      <c r="T7" s="285"/>
      <c r="U7" s="77"/>
      <c r="V7" s="76" t="s">
        <v>9</v>
      </c>
      <c r="W7" s="77"/>
      <c r="X7" s="286">
        <f>Расп!I2</f>
        <v>0</v>
      </c>
      <c r="Y7" s="286"/>
      <c r="Z7" s="286"/>
      <c r="AI7" s="26" t="s">
        <v>15</v>
      </c>
      <c r="AJ7" s="15" t="s">
        <v>33</v>
      </c>
      <c r="AK7" s="58"/>
    </row>
    <row r="8" spans="1:37" ht="15.75" x14ac:dyDescent="0.3">
      <c r="C8" s="28" t="str">
        <f>Расп!B4</f>
        <v>ПРЫЖОК С ШЕСТОМ</v>
      </c>
      <c r="H8" s="306" t="str">
        <f>Расп!C1</f>
        <v>Начало</v>
      </c>
      <c r="I8" s="223"/>
      <c r="J8" s="224"/>
      <c r="K8" s="223"/>
      <c r="L8" s="284" t="str">
        <f>Расп!C3</f>
        <v>16.05</v>
      </c>
      <c r="M8" s="284"/>
      <c r="O8" s="227" t="s">
        <v>10</v>
      </c>
      <c r="P8" s="76"/>
      <c r="Q8" s="76"/>
      <c r="R8" s="285">
        <f>Расп!G2</f>
        <v>0</v>
      </c>
      <c r="S8" s="285"/>
      <c r="T8" s="285"/>
      <c r="U8" s="77"/>
      <c r="V8" s="76" t="s">
        <v>10</v>
      </c>
      <c r="W8" s="77"/>
      <c r="X8" s="286">
        <f>Расп!J2</f>
        <v>0</v>
      </c>
      <c r="Y8" s="286"/>
      <c r="Z8" s="286"/>
      <c r="AI8" s="26" t="s">
        <v>16</v>
      </c>
      <c r="AJ8" s="15" t="s">
        <v>34</v>
      </c>
      <c r="AK8" s="58"/>
    </row>
    <row r="9" spans="1:37" ht="15.75" x14ac:dyDescent="0.3">
      <c r="C9" s="22" t="str">
        <f>Расп!B29</f>
        <v>ЖЕНЩИНЫ</v>
      </c>
      <c r="D9" s="15"/>
      <c r="H9" s="287"/>
      <c r="I9" s="287"/>
      <c r="J9" s="287"/>
      <c r="K9" s="287"/>
      <c r="L9" s="284">
        <f>Расп!D3</f>
        <v>0</v>
      </c>
      <c r="M9" s="284"/>
      <c r="O9" s="227" t="s">
        <v>11</v>
      </c>
      <c r="P9" s="76"/>
      <c r="Q9" s="76"/>
      <c r="R9" s="285">
        <f>Расп!H2</f>
        <v>0</v>
      </c>
      <c r="S9" s="285"/>
      <c r="T9" s="285"/>
      <c r="U9" s="51"/>
      <c r="V9" s="78" t="s">
        <v>11</v>
      </c>
      <c r="W9" s="51"/>
      <c r="X9" s="285">
        <f>Расп!K2</f>
        <v>0</v>
      </c>
      <c r="Y9" s="285"/>
      <c r="Z9" s="285"/>
      <c r="AA9" s="22"/>
      <c r="AB9" s="22"/>
      <c r="AC9" s="22"/>
      <c r="AD9" s="22"/>
      <c r="AE9" s="22"/>
      <c r="AF9" s="22"/>
      <c r="AG9" s="22"/>
      <c r="AI9" s="26" t="s">
        <v>17</v>
      </c>
      <c r="AJ9" s="15">
        <v>3</v>
      </c>
      <c r="AK9" s="58">
        <v>2.4</v>
      </c>
    </row>
    <row r="10" spans="1:37" ht="15.75" x14ac:dyDescent="0.3">
      <c r="C10" s="27" t="s">
        <v>536</v>
      </c>
      <c r="D10" s="15"/>
      <c r="H10" s="28"/>
      <c r="I10" s="13"/>
      <c r="P10" s="224"/>
      <c r="Q10" s="224"/>
      <c r="R10" s="224"/>
      <c r="S10" s="224"/>
      <c r="T10" s="223"/>
      <c r="U10" s="223"/>
      <c r="AC10" s="29"/>
      <c r="AD10" s="29"/>
      <c r="AE10" s="29"/>
      <c r="AF10" s="29"/>
      <c r="AG10" s="29"/>
      <c r="AJ10" s="15">
        <v>2</v>
      </c>
      <c r="AK10" s="58">
        <v>2.8</v>
      </c>
    </row>
    <row r="11" spans="1:37" ht="15.75" x14ac:dyDescent="0.3">
      <c r="C11" s="30"/>
      <c r="D11" s="31"/>
      <c r="E11" s="32"/>
      <c r="F11" s="32"/>
      <c r="G11" s="32"/>
      <c r="H11" s="28"/>
      <c r="I11" s="32"/>
      <c r="J11" s="13"/>
      <c r="AI11" s="265"/>
      <c r="AJ11" s="15">
        <v>1</v>
      </c>
      <c r="AK11" s="58">
        <v>3</v>
      </c>
    </row>
    <row r="12" spans="1:37" s="38" customFormat="1" x14ac:dyDescent="0.3">
      <c r="A12" s="38" t="s">
        <v>30</v>
      </c>
      <c r="B12" s="310" t="s">
        <v>24</v>
      </c>
      <c r="C12" s="310" t="s">
        <v>12</v>
      </c>
      <c r="D12" s="310" t="s">
        <v>0</v>
      </c>
      <c r="E12" s="310" t="s">
        <v>155</v>
      </c>
      <c r="F12" s="310" t="s">
        <v>6</v>
      </c>
      <c r="G12" s="310" t="s">
        <v>14</v>
      </c>
      <c r="H12" s="311">
        <v>300</v>
      </c>
      <c r="I12" s="311"/>
      <c r="J12" s="311"/>
      <c r="K12" s="311">
        <v>320</v>
      </c>
      <c r="L12" s="311"/>
      <c r="M12" s="311"/>
      <c r="N12" s="311">
        <v>340</v>
      </c>
      <c r="O12" s="311"/>
      <c r="P12" s="311"/>
      <c r="Q12" s="311">
        <v>360</v>
      </c>
      <c r="R12" s="311"/>
      <c r="S12" s="311"/>
      <c r="T12" s="311">
        <v>370</v>
      </c>
      <c r="U12" s="311"/>
      <c r="V12" s="311"/>
      <c r="W12" s="311">
        <v>380</v>
      </c>
      <c r="X12" s="311"/>
      <c r="Y12" s="311"/>
      <c r="Z12" s="311">
        <v>390</v>
      </c>
      <c r="AA12" s="311"/>
      <c r="AB12" s="311"/>
      <c r="AC12" s="310" t="s">
        <v>41</v>
      </c>
      <c r="AD12" s="310" t="s">
        <v>61</v>
      </c>
      <c r="AE12" s="310" t="s">
        <v>62</v>
      </c>
      <c r="AF12" s="310" t="s">
        <v>24</v>
      </c>
      <c r="AG12" s="310" t="s">
        <v>40</v>
      </c>
      <c r="AH12" s="312" t="s">
        <v>42</v>
      </c>
      <c r="AI12" s="307" t="s">
        <v>19</v>
      </c>
      <c r="AJ12" s="15" t="s">
        <v>49</v>
      </c>
      <c r="AK12" s="58">
        <v>3.4</v>
      </c>
    </row>
    <row r="13" spans="1:37" s="39" customFormat="1" x14ac:dyDescent="0.2">
      <c r="A13" s="39">
        <f t="shared" ref="A13:A29" ca="1" si="0">RAND()</f>
        <v>0.79601576581327638</v>
      </c>
      <c r="B13" s="313">
        <v>1</v>
      </c>
      <c r="C13" s="314" t="str">
        <f>VLOOKUP(G13,Уч!$C$2:$L$1102,2,FALSE)</f>
        <v>Краснова  Ангелина</v>
      </c>
      <c r="D13" s="315">
        <f>VLOOKUP(G13,Уч!$C$2:$L$1102,3,FALSE)</f>
        <v>33276</v>
      </c>
      <c r="E13" s="316" t="str">
        <f>VLOOKUP(G13,Уч!$C$2:$L$1102,5,FALSE)</f>
        <v>Москва</v>
      </c>
      <c r="F13" s="316" t="str">
        <f>VLOOKUP(G13,Уч!$C$2:$L$1102,6,FALSE)</f>
        <v>МГФСО</v>
      </c>
      <c r="G13" s="317">
        <v>340</v>
      </c>
      <c r="H13" s="318"/>
      <c r="I13" s="318"/>
      <c r="J13" s="318"/>
      <c r="K13" s="318"/>
      <c r="L13" s="318"/>
      <c r="M13" s="318"/>
      <c r="N13" s="318"/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9">
        <f t="shared" ref="AC13:AC26" si="1">AI13/100</f>
        <v>4.4000000000000004</v>
      </c>
      <c r="AD13" s="320">
        <v>1</v>
      </c>
      <c r="AE13" s="320">
        <v>0</v>
      </c>
      <c r="AF13" s="320">
        <v>1</v>
      </c>
      <c r="AG13" s="321" t="str">
        <f t="shared" ref="AG13:AG29" si="2">LOOKUP(AC13,$AK$5:$AK$14,$AJ$5:$AJ$14)</f>
        <v>мсмк</v>
      </c>
      <c r="AH13" s="322" t="str">
        <f>VLOOKUP(G13,Уч!$C$2:$L$1102,9,FALSE)</f>
        <v>Шульгин В.И.Диденко Ю.В.Порохин С.</v>
      </c>
      <c r="AI13" s="308">
        <v>440</v>
      </c>
      <c r="AJ13" s="38" t="s">
        <v>48</v>
      </c>
      <c r="AK13" s="58">
        <v>3.9</v>
      </c>
    </row>
    <row r="14" spans="1:37" s="39" customFormat="1" x14ac:dyDescent="0.2">
      <c r="A14" s="39">
        <f t="shared" ca="1" si="0"/>
        <v>0.80113139372145825</v>
      </c>
      <c r="B14" s="313">
        <v>2</v>
      </c>
      <c r="C14" s="314" t="str">
        <f>VLOOKUP(G14,Уч!$C$2:$L$1102,2,FALSE)</f>
        <v>Сидорова  Анжелика</v>
      </c>
      <c r="D14" s="315">
        <f>VLOOKUP(G14,Уч!$C$2:$L$1102,3,FALSE)</f>
        <v>33447</v>
      </c>
      <c r="E14" s="316" t="str">
        <f>VLOOKUP(G14,Уч!$C$2:$L$1102,5,FALSE)</f>
        <v>Москва</v>
      </c>
      <c r="F14" s="316" t="str">
        <f>VLOOKUP(G14,Уч!$C$2:$L$1102,6,FALSE)</f>
        <v>Ю.М.-Знаменские</v>
      </c>
      <c r="G14" s="317">
        <v>343</v>
      </c>
      <c r="H14" s="323"/>
      <c r="I14" s="323"/>
      <c r="J14" s="323"/>
      <c r="K14" s="323"/>
      <c r="L14" s="323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9">
        <f t="shared" si="1"/>
        <v>4.4000000000000004</v>
      </c>
      <c r="AD14" s="320">
        <v>1</v>
      </c>
      <c r="AE14" s="320">
        <v>2</v>
      </c>
      <c r="AF14" s="320">
        <v>2</v>
      </c>
      <c r="AG14" s="321" t="str">
        <f t="shared" si="2"/>
        <v>мсмк</v>
      </c>
      <c r="AH14" s="322" t="str">
        <f>VLOOKUP(G14,Уч!$C$2:$L$1102,9,FALSE)</f>
        <v>Абрамова  С.А.</v>
      </c>
      <c r="AI14" s="308">
        <v>440</v>
      </c>
      <c r="AJ14" s="40" t="s">
        <v>47</v>
      </c>
      <c r="AK14" s="39">
        <v>4.4000000000000004</v>
      </c>
    </row>
    <row r="15" spans="1:37" s="39" customFormat="1" x14ac:dyDescent="0.2">
      <c r="A15" s="39">
        <f t="shared" ca="1" si="0"/>
        <v>0.48148251574110978</v>
      </c>
      <c r="B15" s="313">
        <v>3</v>
      </c>
      <c r="C15" s="314" t="str">
        <f>VLOOKUP(G15,Уч!$C$2:$L$1102,2,FALSE)</f>
        <v>Стецюк Татьяна</v>
      </c>
      <c r="D15" s="315">
        <f>VLOOKUP(G15,Уч!$C$2:$L$1102,3,FALSE)</f>
        <v>33813</v>
      </c>
      <c r="E15" s="316" t="str">
        <f>VLOOKUP(G15,Уч!$C$2:$L$1102,5,FALSE)</f>
        <v>Москва</v>
      </c>
      <c r="F15" s="316" t="str">
        <f>VLOOKUP(G15,Уч!$C$2:$L$1102,6,FALSE)</f>
        <v>Ю.М.-Знаменские</v>
      </c>
      <c r="G15" s="317">
        <v>344</v>
      </c>
      <c r="H15" s="323"/>
      <c r="I15" s="323"/>
      <c r="J15" s="323"/>
      <c r="K15" s="323"/>
      <c r="L15" s="323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9">
        <f t="shared" si="1"/>
        <v>4.4000000000000004</v>
      </c>
      <c r="AD15" s="320">
        <v>3</v>
      </c>
      <c r="AE15" s="320">
        <v>2</v>
      </c>
      <c r="AF15" s="320">
        <v>3</v>
      </c>
      <c r="AG15" s="321" t="str">
        <f t="shared" si="2"/>
        <v>мсмк</v>
      </c>
      <c r="AH15" s="322" t="str">
        <f>VLOOKUP(G15,Уч!$C$2:$L$1102,9,FALSE)</f>
        <v>Хайкин В.Е.,Карпова С.Ю.,Власов Д.Е.</v>
      </c>
      <c r="AI15" s="308">
        <v>440</v>
      </c>
      <c r="AJ15" s="40"/>
      <c r="AK15" s="39">
        <v>5</v>
      </c>
    </row>
    <row r="16" spans="1:37" s="39" customFormat="1" x14ac:dyDescent="0.2">
      <c r="A16" s="39">
        <f t="shared" ca="1" si="0"/>
        <v>6.0239495441443469E-2</v>
      </c>
      <c r="B16" s="313">
        <v>4</v>
      </c>
      <c r="C16" s="314" t="str">
        <f>VLOOKUP(G16,Уч!$C$2:$L$1102,2,FALSE)</f>
        <v>Муллина Ольга</v>
      </c>
      <c r="D16" s="315">
        <f>VLOOKUP(G16,Уч!$C$2:$L$1102,3,FALSE)</f>
        <v>33817</v>
      </c>
      <c r="E16" s="316" t="str">
        <f>VLOOKUP(G16,Уч!$C$2:$L$1102,5,FALSE)</f>
        <v>Москва</v>
      </c>
      <c r="F16" s="316" t="str">
        <f>VLOOKUP(G16,Уч!$C$2:$L$1102,6,FALSE)</f>
        <v>МГФСО</v>
      </c>
      <c r="G16" s="317">
        <v>341</v>
      </c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 t="s">
        <v>537</v>
      </c>
      <c r="X16" s="318"/>
      <c r="Y16" s="318"/>
      <c r="Z16" s="318"/>
      <c r="AA16" s="318"/>
      <c r="AB16" s="318"/>
      <c r="AC16" s="319">
        <f t="shared" si="1"/>
        <v>4.3</v>
      </c>
      <c r="AD16" s="320">
        <v>3</v>
      </c>
      <c r="AE16" s="320">
        <v>6</v>
      </c>
      <c r="AF16" s="320">
        <v>4</v>
      </c>
      <c r="AG16" s="321" t="str">
        <f t="shared" si="2"/>
        <v>мс</v>
      </c>
      <c r="AH16" s="322" t="str">
        <f>VLOOKUP(G16,Уч!$C$2:$L$1102,9,FALSE)</f>
        <v>Кучеряну М.И.Лавриненко Н.Ф.</v>
      </c>
      <c r="AI16" s="308">
        <v>430</v>
      </c>
      <c r="AJ16" s="40"/>
    </row>
    <row r="17" spans="1:37" s="39" customFormat="1" x14ac:dyDescent="0.2">
      <c r="A17" s="39">
        <f t="shared" ca="1" si="0"/>
        <v>9.4440762622792662E-2</v>
      </c>
      <c r="B17" s="313">
        <v>5</v>
      </c>
      <c r="C17" s="314" t="str">
        <f>VLOOKUP(G17,Уч!$C$2:$L$1102,2,FALSE)</f>
        <v>Швыдкина Татьяна</v>
      </c>
      <c r="D17" s="315">
        <f>VLOOKUP(G17,Уч!$C$2:$L$1102,3,FALSE)</f>
        <v>33001</v>
      </c>
      <c r="E17" s="316" t="str">
        <f>VLOOKUP(G17,Уч!$C$2:$L$1102,5,FALSE)</f>
        <v>Москва</v>
      </c>
      <c r="F17" s="316" t="str">
        <f>VLOOKUP(G17,Уч!$C$2:$L$1102,6,FALSE)</f>
        <v>Ю.М.-Знаменские</v>
      </c>
      <c r="G17" s="317">
        <v>347</v>
      </c>
      <c r="H17" s="323"/>
      <c r="I17" s="323"/>
      <c r="J17" s="323"/>
      <c r="K17" s="323"/>
      <c r="L17" s="323"/>
      <c r="M17" s="318"/>
      <c r="N17" s="318"/>
      <c r="O17" s="31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9">
        <f t="shared" si="1"/>
        <v>4.2</v>
      </c>
      <c r="AD17" s="320">
        <v>1</v>
      </c>
      <c r="AE17" s="320">
        <v>1</v>
      </c>
      <c r="AF17" s="320">
        <v>5</v>
      </c>
      <c r="AG17" s="321" t="str">
        <f t="shared" si="2"/>
        <v>мс</v>
      </c>
      <c r="AH17" s="322" t="str">
        <f>VLOOKUP(G17,Уч!$C$2:$L$1102,9,FALSE)</f>
        <v>Хайкин В.Е.,Карпова С.Ю.,Власов Д.Е.</v>
      </c>
      <c r="AI17" s="308">
        <v>420</v>
      </c>
      <c r="AJ17" s="40"/>
    </row>
    <row r="18" spans="1:37" s="39" customFormat="1" x14ac:dyDescent="0.2">
      <c r="A18" s="39">
        <f t="shared" ca="1" si="0"/>
        <v>0.50593085428844031</v>
      </c>
      <c r="B18" s="313">
        <v>6</v>
      </c>
      <c r="C18" s="314" t="str">
        <f>VLOOKUP(G18,Уч!$C$2:$L$1102,2,FALSE)</f>
        <v>Захаруткина Мария</v>
      </c>
      <c r="D18" s="315">
        <f>VLOOKUP(G18,Уч!$C$2:$L$1102,3,FALSE)</f>
        <v>35291</v>
      </c>
      <c r="E18" s="316" t="str">
        <f>VLOOKUP(G18,Уч!$C$2:$L$1102,5,FALSE)</f>
        <v>Москва</v>
      </c>
      <c r="F18" s="316" t="str">
        <f>VLOOKUP(G18,Уч!$C$2:$L$1102,6,FALSE)</f>
        <v>МГФСО</v>
      </c>
      <c r="G18" s="317">
        <v>335</v>
      </c>
      <c r="H18" s="318"/>
      <c r="I18" s="318"/>
      <c r="J18" s="318"/>
      <c r="K18" s="318"/>
      <c r="L18" s="318"/>
      <c r="M18" s="318"/>
      <c r="N18" s="318"/>
      <c r="O18" s="318"/>
      <c r="P18" s="318"/>
      <c r="Q18" s="318" t="s">
        <v>537</v>
      </c>
      <c r="R18" s="318"/>
      <c r="S18" s="318"/>
      <c r="T18" s="318" t="s">
        <v>537</v>
      </c>
      <c r="U18" s="318"/>
      <c r="V18" s="318"/>
      <c r="W18" s="318" t="s">
        <v>537</v>
      </c>
      <c r="X18" s="318"/>
      <c r="Y18" s="318"/>
      <c r="Z18" s="318" t="s">
        <v>538</v>
      </c>
      <c r="AA18" s="318" t="s">
        <v>537</v>
      </c>
      <c r="AB18" s="318"/>
      <c r="AC18" s="319">
        <f t="shared" si="1"/>
        <v>3.9</v>
      </c>
      <c r="AD18" s="320">
        <v>2</v>
      </c>
      <c r="AE18" s="320">
        <v>1</v>
      </c>
      <c r="AF18" s="320">
        <v>6</v>
      </c>
      <c r="AG18" s="321" t="str">
        <f t="shared" si="2"/>
        <v>мс</v>
      </c>
      <c r="AH18" s="322" t="str">
        <f>VLOOKUP(G18,Уч!$C$2:$L$1102,9,FALSE)</f>
        <v>Кучеряну М.И.Лавриненко Н.Ф.Кирьянов Н.Н.</v>
      </c>
      <c r="AI18" s="308">
        <v>390</v>
      </c>
      <c r="AJ18" s="40"/>
    </row>
    <row r="19" spans="1:37" s="39" customFormat="1" x14ac:dyDescent="0.2">
      <c r="A19" s="39">
        <f t="shared" ca="1" si="0"/>
        <v>0.82321530601376003</v>
      </c>
      <c r="B19" s="313">
        <v>7</v>
      </c>
      <c r="C19" s="314" t="str">
        <f>VLOOKUP(G19,Уч!$C$2:$L$1102,2,FALSE)</f>
        <v>Колесова Екатерина</v>
      </c>
      <c r="D19" s="315">
        <f>VLOOKUP(G19,Уч!$C$2:$L$1102,3,FALSE)</f>
        <v>33120</v>
      </c>
      <c r="E19" s="316" t="str">
        <f>VLOOKUP(G19,Уч!$C$2:$L$1102,5,FALSE)</f>
        <v>Москва</v>
      </c>
      <c r="F19" s="316" t="str">
        <f>VLOOKUP(G19,Уч!$C$2:$L$1102,6,FALSE)</f>
        <v>МГФСО</v>
      </c>
      <c r="G19" s="317">
        <v>338</v>
      </c>
      <c r="H19" s="318"/>
      <c r="I19" s="318"/>
      <c r="J19" s="318"/>
      <c r="K19" s="318"/>
      <c r="L19" s="318"/>
      <c r="M19" s="318"/>
      <c r="N19" s="318"/>
      <c r="O19" s="318"/>
      <c r="P19" s="318"/>
      <c r="Q19" s="318"/>
      <c r="R19" s="318"/>
      <c r="S19" s="318"/>
      <c r="T19" s="318" t="s">
        <v>537</v>
      </c>
      <c r="U19" s="318"/>
      <c r="V19" s="318"/>
      <c r="W19" s="318"/>
      <c r="X19" s="318"/>
      <c r="Y19" s="318"/>
      <c r="Z19" s="318" t="s">
        <v>538</v>
      </c>
      <c r="AA19" s="318" t="s">
        <v>537</v>
      </c>
      <c r="AB19" s="318"/>
      <c r="AC19" s="319">
        <f t="shared" si="1"/>
        <v>3.9</v>
      </c>
      <c r="AD19" s="320">
        <v>2</v>
      </c>
      <c r="AE19" s="320">
        <v>1</v>
      </c>
      <c r="AF19" s="320">
        <v>6</v>
      </c>
      <c r="AG19" s="321" t="str">
        <f t="shared" si="2"/>
        <v>мс</v>
      </c>
      <c r="AH19" s="322" t="str">
        <f>VLOOKUP(G19,Уч!$C$2:$L$1102,9,FALSE)</f>
        <v>Диаздинов О.В.</v>
      </c>
      <c r="AI19" s="308">
        <v>390</v>
      </c>
      <c r="AJ19" s="40"/>
    </row>
    <row r="20" spans="1:37" s="39" customFormat="1" x14ac:dyDescent="0.2">
      <c r="A20" s="39">
        <f t="shared" ca="1" si="0"/>
        <v>2.5214840058481292E-2</v>
      </c>
      <c r="B20" s="313">
        <v>8</v>
      </c>
      <c r="C20" s="314" t="str">
        <f>VLOOKUP(G20,Уч!$C$2:$L$1102,2,FALSE)</f>
        <v>Чхаидзе Анна</v>
      </c>
      <c r="D20" s="315">
        <f>VLOOKUP(G20,Уч!$C$2:$L$1102,3,FALSE)</f>
        <v>35070</v>
      </c>
      <c r="E20" s="316" t="str">
        <f>VLOOKUP(G20,Уч!$C$2:$L$1102,5,FALSE)</f>
        <v>Москва</v>
      </c>
      <c r="F20" s="316" t="str">
        <f>VLOOKUP(G20,Уч!$C$2:$L$1102,6,FALSE)</f>
        <v>МГФСО</v>
      </c>
      <c r="G20" s="317">
        <v>346</v>
      </c>
      <c r="H20" s="323"/>
      <c r="I20" s="323"/>
      <c r="J20" s="323"/>
      <c r="K20" s="323"/>
      <c r="L20" s="323"/>
      <c r="M20" s="318"/>
      <c r="N20" s="318"/>
      <c r="O20" s="318"/>
      <c r="P20" s="318"/>
      <c r="Q20" s="318" t="s">
        <v>537</v>
      </c>
      <c r="R20" s="318"/>
      <c r="S20" s="318"/>
      <c r="T20" s="318" t="s">
        <v>538</v>
      </c>
      <c r="U20" s="318" t="s">
        <v>537</v>
      </c>
      <c r="V20" s="318"/>
      <c r="W20" s="318" t="s">
        <v>537</v>
      </c>
      <c r="X20" s="318"/>
      <c r="Y20" s="318"/>
      <c r="Z20" s="318" t="s">
        <v>538</v>
      </c>
      <c r="AA20" s="318" t="s">
        <v>537</v>
      </c>
      <c r="AB20" s="318"/>
      <c r="AC20" s="319">
        <f t="shared" si="1"/>
        <v>3.9</v>
      </c>
      <c r="AD20" s="320">
        <v>2</v>
      </c>
      <c r="AE20" s="320">
        <v>2</v>
      </c>
      <c r="AF20" s="320">
        <v>8</v>
      </c>
      <c r="AG20" s="321" t="str">
        <f t="shared" si="2"/>
        <v>мс</v>
      </c>
      <c r="AH20" s="322" t="str">
        <f>VLOOKUP(G20,Уч!$C$2:$L$1102,9,FALSE)</f>
        <v>Кучеряну М.И.Диаздинов О.В.</v>
      </c>
      <c r="AI20" s="308">
        <v>390</v>
      </c>
      <c r="AJ20" s="40"/>
    </row>
    <row r="21" spans="1:37" s="39" customFormat="1" x14ac:dyDescent="0.2">
      <c r="A21" s="39">
        <f t="shared" ca="1" si="0"/>
        <v>5.679082103676969E-2</v>
      </c>
      <c r="B21" s="313">
        <v>9</v>
      </c>
      <c r="C21" s="314" t="str">
        <f>VLOOKUP(G21,Уч!$C$2:$L$1102,2,FALSE)</f>
        <v>Захарченко Татьяна</v>
      </c>
      <c r="D21" s="315">
        <f>VLOOKUP(G21,Уч!$C$2:$L$1102,3,FALSE)</f>
        <v>35540</v>
      </c>
      <c r="E21" s="316" t="str">
        <f>VLOOKUP(G21,Уч!$C$2:$L$1102,5,FALSE)</f>
        <v>Москва</v>
      </c>
      <c r="F21" s="316" t="str">
        <f>VLOOKUP(G21,Уч!$C$2:$L$1102,6,FALSE)</f>
        <v>ЦСП по л/а - ЦСКА</v>
      </c>
      <c r="G21" s="317">
        <v>336</v>
      </c>
      <c r="H21" s="318"/>
      <c r="I21" s="318"/>
      <c r="J21" s="318"/>
      <c r="K21" s="318"/>
      <c r="L21" s="318"/>
      <c r="M21" s="318"/>
      <c r="N21" s="318"/>
      <c r="O21" s="318"/>
      <c r="P21" s="318"/>
      <c r="Q21" s="318" t="s">
        <v>537</v>
      </c>
      <c r="R21" s="318"/>
      <c r="S21" s="318"/>
      <c r="T21" s="318"/>
      <c r="U21" s="318"/>
      <c r="V21" s="318"/>
      <c r="W21" s="318" t="s">
        <v>537</v>
      </c>
      <c r="X21" s="318"/>
      <c r="Y21" s="318"/>
      <c r="Z21" s="318"/>
      <c r="AA21" s="318"/>
      <c r="AB21" s="318"/>
      <c r="AC21" s="319">
        <f t="shared" si="1"/>
        <v>3.8</v>
      </c>
      <c r="AD21" s="320">
        <v>1</v>
      </c>
      <c r="AE21" s="320">
        <v>0</v>
      </c>
      <c r="AF21" s="320">
        <v>9</v>
      </c>
      <c r="AG21" s="321" t="str">
        <f t="shared" si="2"/>
        <v>кмс</v>
      </c>
      <c r="AH21" s="322" t="str">
        <f>VLOOKUP(G21,Уч!$C$2:$L$1102,9,FALSE)</f>
        <v>Бондаренко Е.Г.</v>
      </c>
      <c r="AI21" s="308">
        <v>380</v>
      </c>
      <c r="AJ21" s="40"/>
    </row>
    <row r="22" spans="1:37" s="39" customFormat="1" x14ac:dyDescent="0.2">
      <c r="A22" s="39">
        <f t="shared" ca="1" si="0"/>
        <v>0.56968853890838844</v>
      </c>
      <c r="B22" s="313">
        <v>10</v>
      </c>
      <c r="C22" s="314" t="str">
        <f>VLOOKUP(G22,Уч!$C$2:$L$1102,2,FALSE)</f>
        <v>Ульзутуева Анастасия</v>
      </c>
      <c r="D22" s="315">
        <f>VLOOKUP(G22,Уч!$C$2:$L$1102,3,FALSE)</f>
        <v>34651</v>
      </c>
      <c r="E22" s="316" t="str">
        <f>VLOOKUP(G22,Уч!$C$2:$L$1102,5,FALSE)</f>
        <v>Москва</v>
      </c>
      <c r="F22" s="316" t="str">
        <f>VLOOKUP(G22,Уч!$C$2:$L$1102,6,FALSE)</f>
        <v>СДЮШОР ЦСКА</v>
      </c>
      <c r="G22" s="317">
        <v>345</v>
      </c>
      <c r="H22" s="323"/>
      <c r="I22" s="323"/>
      <c r="J22" s="323"/>
      <c r="K22" s="323"/>
      <c r="L22" s="323"/>
      <c r="M22" s="318"/>
      <c r="N22" s="318" t="s">
        <v>537</v>
      </c>
      <c r="O22" s="318"/>
      <c r="P22" s="318"/>
      <c r="Q22" s="318" t="s">
        <v>537</v>
      </c>
      <c r="R22" s="318"/>
      <c r="S22" s="318"/>
      <c r="T22" s="318" t="s">
        <v>538</v>
      </c>
      <c r="U22" s="318" t="s">
        <v>538</v>
      </c>
      <c r="V22" s="318" t="s">
        <v>537</v>
      </c>
      <c r="W22" s="318" t="s">
        <v>538</v>
      </c>
      <c r="X22" s="318" t="s">
        <v>538</v>
      </c>
      <c r="Y22" s="318" t="s">
        <v>538</v>
      </c>
      <c r="Z22" s="318"/>
      <c r="AA22" s="318"/>
      <c r="AB22" s="318"/>
      <c r="AC22" s="319">
        <f t="shared" si="1"/>
        <v>3.7</v>
      </c>
      <c r="AD22" s="320">
        <v>3</v>
      </c>
      <c r="AE22" s="320">
        <v>2</v>
      </c>
      <c r="AF22" s="320">
        <v>10</v>
      </c>
      <c r="AG22" s="321" t="str">
        <f t="shared" si="2"/>
        <v>кмс</v>
      </c>
      <c r="AH22" s="322" t="str">
        <f>VLOOKUP(G22,Уч!$C$2:$L$1102,9,FALSE)</f>
        <v>Бондаренко Е.Г.</v>
      </c>
      <c r="AI22" s="308">
        <v>370</v>
      </c>
      <c r="AJ22" s="40"/>
    </row>
    <row r="23" spans="1:37" s="39" customFormat="1" x14ac:dyDescent="0.2">
      <c r="A23" s="39">
        <f t="shared" ca="1" si="0"/>
        <v>5.5738623524000386E-2</v>
      </c>
      <c r="B23" s="313">
        <v>11</v>
      </c>
      <c r="C23" s="314" t="str">
        <f>VLOOKUP(G23,Уч!$C$2:$L$1102,2,FALSE)</f>
        <v>Киреева Арина</v>
      </c>
      <c r="D23" s="315">
        <f>VLOOKUP(G23,Уч!$C$2:$L$1102,3,FALSE)</f>
        <v>35380</v>
      </c>
      <c r="E23" s="316" t="str">
        <f>VLOOKUP(G23,Уч!$C$2:$L$1102,5,FALSE)</f>
        <v>Москва</v>
      </c>
      <c r="F23" s="316" t="str">
        <f>VLOOKUP(G23,Уч!$C$2:$L$1102,6,FALSE)</f>
        <v>МГФСО</v>
      </c>
      <c r="G23" s="317">
        <v>337</v>
      </c>
      <c r="H23" s="318"/>
      <c r="I23" s="318"/>
      <c r="J23" s="318"/>
      <c r="K23" s="318" t="s">
        <v>537</v>
      </c>
      <c r="L23" s="318"/>
      <c r="M23" s="318"/>
      <c r="N23" s="318" t="s">
        <v>537</v>
      </c>
      <c r="O23" s="318"/>
      <c r="P23" s="318"/>
      <c r="Q23" s="318" t="s">
        <v>538</v>
      </c>
      <c r="R23" s="318" t="s">
        <v>537</v>
      </c>
      <c r="S23" s="318"/>
      <c r="T23" s="318" t="s">
        <v>538</v>
      </c>
      <c r="U23" s="318" t="s">
        <v>538</v>
      </c>
      <c r="V23" s="318" t="s">
        <v>538</v>
      </c>
      <c r="W23" s="318"/>
      <c r="X23" s="318"/>
      <c r="Y23" s="318"/>
      <c r="Z23" s="318"/>
      <c r="AA23" s="318"/>
      <c r="AB23" s="318"/>
      <c r="AC23" s="319">
        <f t="shared" si="1"/>
        <v>3.6</v>
      </c>
      <c r="AD23" s="320">
        <v>2</v>
      </c>
      <c r="AE23" s="320">
        <v>1</v>
      </c>
      <c r="AF23" s="320">
        <v>11</v>
      </c>
      <c r="AG23" s="321" t="str">
        <f t="shared" si="2"/>
        <v>кмс</v>
      </c>
      <c r="AH23" s="322" t="str">
        <f>VLOOKUP(G23,Уч!$C$2:$L$1102,9,FALSE)</f>
        <v xml:space="preserve"> Диаздинов О.В.Овчинник И.В.</v>
      </c>
      <c r="AI23" s="308">
        <v>360</v>
      </c>
      <c r="AJ23" s="40"/>
    </row>
    <row r="24" spans="1:37" s="39" customFormat="1" x14ac:dyDescent="0.2">
      <c r="A24" s="39">
        <f t="shared" ca="1" si="0"/>
        <v>0.70590079903559222</v>
      </c>
      <c r="B24" s="313">
        <v>12</v>
      </c>
      <c r="C24" s="314" t="str">
        <f>VLOOKUP(G24,Уч!$C$2:$L$1102,2,FALSE)</f>
        <v>Алексеева Анжела</v>
      </c>
      <c r="D24" s="315">
        <f>VLOOKUP(G24,Уч!$C$2:$L$1102,3,FALSE)</f>
        <v>35395</v>
      </c>
      <c r="E24" s="316" t="str">
        <f>VLOOKUP(G24,Уч!$C$2:$L$1102,5,FALSE)</f>
        <v>Москва</v>
      </c>
      <c r="F24" s="316" t="str">
        <f>VLOOKUP(G24,Уч!$C$2:$L$1102,6,FALSE)</f>
        <v>Ю.М.-Знаменские</v>
      </c>
      <c r="G24" s="317">
        <v>331</v>
      </c>
      <c r="H24" s="318"/>
      <c r="I24" s="318"/>
      <c r="J24" s="318"/>
      <c r="K24" s="318" t="s">
        <v>538</v>
      </c>
      <c r="L24" s="318" t="s">
        <v>537</v>
      </c>
      <c r="M24" s="318"/>
      <c r="N24" s="318" t="s">
        <v>538</v>
      </c>
      <c r="O24" s="318" t="s">
        <v>538</v>
      </c>
      <c r="P24" s="318" t="s">
        <v>537</v>
      </c>
      <c r="Q24" s="318" t="s">
        <v>538</v>
      </c>
      <c r="R24" s="318" t="s">
        <v>538</v>
      </c>
      <c r="S24" s="318" t="s">
        <v>538</v>
      </c>
      <c r="T24" s="318"/>
      <c r="U24" s="318"/>
      <c r="V24" s="318"/>
      <c r="W24" s="318"/>
      <c r="X24" s="318"/>
      <c r="Y24" s="318"/>
      <c r="Z24" s="318"/>
      <c r="AA24" s="318"/>
      <c r="AB24" s="318"/>
      <c r="AC24" s="319">
        <f t="shared" si="1"/>
        <v>3.4</v>
      </c>
      <c r="AD24" s="320">
        <v>3</v>
      </c>
      <c r="AE24" s="320">
        <v>3</v>
      </c>
      <c r="AF24" s="320">
        <v>12</v>
      </c>
      <c r="AG24" s="321" t="str">
        <f t="shared" si="2"/>
        <v>кмс</v>
      </c>
      <c r="AH24" s="322" t="str">
        <f>VLOOKUP(G24,Уч!$C$2:$L$1102,9,FALSE)</f>
        <v>Хайкин В.Е.,Карпова С.Ю.,Власов Д.Е.</v>
      </c>
      <c r="AI24" s="308">
        <v>340</v>
      </c>
      <c r="AJ24" s="40"/>
    </row>
    <row r="25" spans="1:37" s="39" customFormat="1" x14ac:dyDescent="0.2">
      <c r="A25" s="39">
        <f t="shared" ca="1" si="0"/>
        <v>0.87376951359744659</v>
      </c>
      <c r="B25" s="313">
        <v>13</v>
      </c>
      <c r="C25" s="314" t="str">
        <f>VLOOKUP(G25,Уч!$C$2:$L$1102,2,FALSE)</f>
        <v>Костылова Полина</v>
      </c>
      <c r="D25" s="315">
        <f>VLOOKUP(G25,Уч!$C$2:$L$1102,3,FALSE)</f>
        <v>35782</v>
      </c>
      <c r="E25" s="316" t="str">
        <f>VLOOKUP(G25,Уч!$C$2:$L$1102,5,FALSE)</f>
        <v>Москва</v>
      </c>
      <c r="F25" s="316" t="str">
        <f>VLOOKUP(G25,Уч!$C$2:$L$1102,6,FALSE)</f>
        <v>Ю.М.-Знаменские</v>
      </c>
      <c r="G25" s="317">
        <v>339</v>
      </c>
      <c r="H25" s="318"/>
      <c r="I25" s="318"/>
      <c r="J25" s="318"/>
      <c r="K25" s="318" t="s">
        <v>537</v>
      </c>
      <c r="L25" s="318"/>
      <c r="M25" s="318"/>
      <c r="N25" s="318" t="s">
        <v>538</v>
      </c>
      <c r="O25" s="318" t="s">
        <v>538</v>
      </c>
      <c r="P25" s="318" t="s">
        <v>538</v>
      </c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9">
        <f t="shared" si="1"/>
        <v>3.2</v>
      </c>
      <c r="AD25" s="320">
        <v>1</v>
      </c>
      <c r="AE25" s="320">
        <v>0</v>
      </c>
      <c r="AF25" s="320">
        <v>13</v>
      </c>
      <c r="AG25" s="321">
        <f t="shared" si="2"/>
        <v>1</v>
      </c>
      <c r="AH25" s="322" t="str">
        <f>VLOOKUP(G25,Уч!$C$2:$L$1102,9,FALSE)</f>
        <v>Хайкин В.Е.,Карпова С.Ю.,Власов Д.Е.</v>
      </c>
      <c r="AI25" s="308">
        <v>320</v>
      </c>
      <c r="AJ25" s="40"/>
    </row>
    <row r="26" spans="1:37" s="39" customFormat="1" x14ac:dyDescent="0.2">
      <c r="A26" s="39">
        <f t="shared" ca="1" si="0"/>
        <v>0.94349270717641998</v>
      </c>
      <c r="B26" s="313">
        <v>14</v>
      </c>
      <c r="C26" s="314" t="str">
        <f>VLOOKUP(G26,Уч!$C$2:$L$1102,2,FALSE)</f>
        <v>Белова Ксения</v>
      </c>
      <c r="D26" s="315">
        <f>VLOOKUP(G26,Уч!$C$2:$L$1102,3,FALSE)</f>
        <v>34895</v>
      </c>
      <c r="E26" s="316" t="str">
        <f>VLOOKUP(G26,Уч!$C$2:$L$1102,5,FALSE)</f>
        <v>Москва</v>
      </c>
      <c r="F26" s="316" t="str">
        <f>VLOOKUP(G26,Уч!$C$2:$L$1102,6,FALSE)</f>
        <v>Ю.М.-Знаменские</v>
      </c>
      <c r="G26" s="317">
        <v>332</v>
      </c>
      <c r="H26" s="318" t="s">
        <v>537</v>
      </c>
      <c r="I26" s="318"/>
      <c r="J26" s="318"/>
      <c r="K26" s="318" t="s">
        <v>538</v>
      </c>
      <c r="L26" s="318" t="s">
        <v>537</v>
      </c>
      <c r="M26" s="318"/>
      <c r="N26" s="318" t="s">
        <v>538</v>
      </c>
      <c r="O26" s="318" t="s">
        <v>538</v>
      </c>
      <c r="P26" s="318" t="s">
        <v>538</v>
      </c>
      <c r="Q26" s="318"/>
      <c r="R26" s="318"/>
      <c r="S26" s="318"/>
      <c r="T26" s="318"/>
      <c r="U26" s="318"/>
      <c r="V26" s="318"/>
      <c r="W26" s="318"/>
      <c r="X26" s="318"/>
      <c r="Y26" s="318"/>
      <c r="Z26" s="318"/>
      <c r="AA26" s="318"/>
      <c r="AB26" s="318"/>
      <c r="AC26" s="319">
        <f t="shared" si="1"/>
        <v>3.2</v>
      </c>
      <c r="AD26" s="320">
        <v>2</v>
      </c>
      <c r="AE26" s="320">
        <v>1</v>
      </c>
      <c r="AF26" s="320">
        <v>14</v>
      </c>
      <c r="AG26" s="321">
        <f t="shared" si="2"/>
        <v>1</v>
      </c>
      <c r="AH26" s="322" t="str">
        <f>VLOOKUP(G26,Уч!$C$2:$L$1102,9,FALSE)</f>
        <v>Хайкин В.Е.,Карпова С.Ю.,Власов Д.Е.</v>
      </c>
      <c r="AI26" s="308">
        <v>320</v>
      </c>
    </row>
    <row r="27" spans="1:37" s="39" customFormat="1" x14ac:dyDescent="0.2">
      <c r="A27" s="39">
        <f t="shared" ca="1" si="0"/>
        <v>5.2555821286980331E-3</v>
      </c>
      <c r="B27" s="313"/>
      <c r="C27" s="314" t="str">
        <f>VLOOKUP(G27,Уч!$C$2:$L$1102,2,FALSE)</f>
        <v>Голубчикова Юлия</v>
      </c>
      <c r="D27" s="315">
        <f>VLOOKUP(G27,Уч!$C$2:$L$1102,3,FALSE)</f>
        <v>30402</v>
      </c>
      <c r="E27" s="316" t="str">
        <f>VLOOKUP(G27,Уч!$C$2:$L$1102,5,FALSE)</f>
        <v>Москва</v>
      </c>
      <c r="F27" s="316" t="str">
        <f>VLOOKUP(G27,Уч!$C$2:$L$1102,6,FALSE)</f>
        <v>МГФСО</v>
      </c>
      <c r="G27" s="317">
        <v>334</v>
      </c>
      <c r="H27" s="318"/>
      <c r="I27" s="318"/>
      <c r="J27" s="318"/>
      <c r="K27" s="318"/>
      <c r="L27" s="318"/>
      <c r="M27" s="318"/>
      <c r="N27" s="318"/>
      <c r="O27" s="318"/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9" t="s">
        <v>535</v>
      </c>
      <c r="AD27" s="320"/>
      <c r="AE27" s="320"/>
      <c r="AF27" s="320"/>
      <c r="AG27" s="324" t="e">
        <f t="shared" si="2"/>
        <v>#N/A</v>
      </c>
      <c r="AH27" s="322" t="str">
        <f>VLOOKUP(G27,Уч!$C$2:$L$1102,9,FALSE)</f>
        <v>Диаздинов О.В.</v>
      </c>
      <c r="AI27" s="308"/>
      <c r="AJ27" s="40"/>
    </row>
    <row r="28" spans="1:37" s="39" customFormat="1" x14ac:dyDescent="0.2">
      <c r="A28" s="39">
        <f t="shared" ca="1" si="0"/>
        <v>0.84990332562067905</v>
      </c>
      <c r="B28" s="313"/>
      <c r="C28" s="314" t="str">
        <f>VLOOKUP(G28,Уч!$C$2:$L$1102,2,FALSE)</f>
        <v>Брянчина Екатерина</v>
      </c>
      <c r="D28" s="315">
        <f>VLOOKUP(G28,Уч!$C$2:$L$1102,3,FALSE)</f>
        <v>36110</v>
      </c>
      <c r="E28" s="316" t="str">
        <f>VLOOKUP(G28,Уч!$C$2:$L$1102,5,FALSE)</f>
        <v>Москва</v>
      </c>
      <c r="F28" s="316" t="str">
        <f>VLOOKUP(G28,Уч!$C$2:$L$1102,6,FALSE)</f>
        <v>СДЮСШОР 24</v>
      </c>
      <c r="G28" s="317">
        <v>333</v>
      </c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318"/>
      <c r="W28" s="318"/>
      <c r="X28" s="318"/>
      <c r="Y28" s="318"/>
      <c r="Z28" s="318"/>
      <c r="AA28" s="318"/>
      <c r="AB28" s="318"/>
      <c r="AC28" s="319" t="s">
        <v>535</v>
      </c>
      <c r="AD28" s="320"/>
      <c r="AE28" s="320"/>
      <c r="AF28" s="320"/>
      <c r="AG28" s="324" t="e">
        <f t="shared" si="2"/>
        <v>#N/A</v>
      </c>
      <c r="AH28" s="322" t="str">
        <f>VLOOKUP(G28,Уч!$C$2:$L$1102,9,FALSE)</f>
        <v>Герасимов П.А.Мещеряков В.Ю. Пикулёв О.Ю.</v>
      </c>
      <c r="AI28" s="308"/>
      <c r="AJ28" s="40"/>
    </row>
    <row r="29" spans="1:37" s="39" customFormat="1" x14ac:dyDescent="0.2">
      <c r="A29" s="39">
        <f t="shared" ca="1" si="0"/>
        <v>0.70462091244174863</v>
      </c>
      <c r="B29" s="313" t="s">
        <v>510</v>
      </c>
      <c r="C29" s="314" t="str">
        <f>VLOOKUP(G29,Уч!$C$2:$L$1102,2,FALSE)</f>
        <v>Садовникова Анастасия</v>
      </c>
      <c r="D29" s="315">
        <f>VLOOKUP(G29,Уч!$C$2:$L$1102,3,FALSE)</f>
        <v>34700</v>
      </c>
      <c r="E29" s="316" t="str">
        <f>VLOOKUP(G29,Уч!$C$2:$L$1102,5,FALSE)</f>
        <v>Иркутская</v>
      </c>
      <c r="F29" s="325">
        <f>VLOOKUP(G29,Уч!$C$2:$L$1102,6,FALSE)</f>
        <v>0</v>
      </c>
      <c r="G29" s="317">
        <v>342</v>
      </c>
      <c r="H29" s="318"/>
      <c r="I29" s="318"/>
      <c r="J29" s="318"/>
      <c r="K29" s="318"/>
      <c r="L29" s="318"/>
      <c r="M29" s="318"/>
      <c r="N29" s="318"/>
      <c r="O29" s="318"/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9">
        <f>AI29/100</f>
        <v>4</v>
      </c>
      <c r="AD29" s="320"/>
      <c r="AE29" s="320"/>
      <c r="AF29" s="320"/>
      <c r="AG29" s="321" t="str">
        <f t="shared" si="2"/>
        <v>мс</v>
      </c>
      <c r="AH29" s="322" t="str">
        <f>VLOOKUP(G29,Уч!$C$2:$L$1102,9,FALSE)</f>
        <v>Диденко В.Ю.</v>
      </c>
      <c r="AI29" s="308">
        <v>400</v>
      </c>
      <c r="AJ29" s="40"/>
    </row>
    <row r="30" spans="1:37" s="39" customFormat="1" x14ac:dyDescent="0.2">
      <c r="B30" s="313"/>
      <c r="C30" s="314"/>
      <c r="D30" s="315"/>
      <c r="E30" s="316"/>
      <c r="F30" s="325"/>
      <c r="G30" s="317"/>
      <c r="H30" s="318"/>
      <c r="I30" s="318"/>
      <c r="J30" s="318"/>
      <c r="K30" s="318"/>
      <c r="L30" s="318"/>
      <c r="M30" s="318"/>
      <c r="N30" s="318"/>
      <c r="O30" s="318"/>
      <c r="P30" s="318"/>
      <c r="Q30" s="318"/>
      <c r="R30" s="318"/>
      <c r="S30" s="318"/>
      <c r="T30" s="318"/>
      <c r="U30" s="318"/>
      <c r="V30" s="318"/>
      <c r="W30" s="318"/>
      <c r="X30" s="318"/>
      <c r="Y30" s="318"/>
      <c r="Z30" s="318"/>
      <c r="AA30" s="318"/>
      <c r="AB30" s="318"/>
      <c r="AC30" s="319"/>
      <c r="AD30" s="320"/>
      <c r="AE30" s="320"/>
      <c r="AF30" s="320"/>
      <c r="AG30" s="321"/>
      <c r="AH30" s="322"/>
      <c r="AI30" s="308"/>
      <c r="AJ30" s="40"/>
    </row>
    <row r="31" spans="1:37" s="39" customFormat="1" x14ac:dyDescent="0.3">
      <c r="B31" s="326"/>
      <c r="C31" s="327" t="s">
        <v>634</v>
      </c>
      <c r="D31" s="326"/>
      <c r="E31" s="326"/>
      <c r="F31" s="326"/>
      <c r="G31" s="326"/>
      <c r="H31" s="313"/>
      <c r="I31" s="313"/>
      <c r="J31" s="313"/>
      <c r="K31" s="313"/>
      <c r="L31" s="326"/>
      <c r="M31" s="326"/>
      <c r="N31" s="326"/>
      <c r="O31" s="326"/>
      <c r="P31" s="326"/>
      <c r="Q31" s="326"/>
      <c r="R31" s="326"/>
      <c r="S31" s="326"/>
      <c r="T31" s="313"/>
      <c r="U31" s="313"/>
      <c r="V31" s="313"/>
      <c r="W31" s="313"/>
      <c r="X31" s="313"/>
      <c r="Y31" s="313"/>
      <c r="Z31" s="313"/>
      <c r="AA31" s="326"/>
      <c r="AB31" s="326"/>
      <c r="AC31" s="326"/>
      <c r="AD31" s="326"/>
      <c r="AE31" s="326"/>
      <c r="AF31" s="326"/>
      <c r="AG31" s="326"/>
      <c r="AH31" s="328"/>
      <c r="AI31" s="309"/>
    </row>
    <row r="32" spans="1:37" s="38" customFormat="1" x14ac:dyDescent="0.3">
      <c r="A32" s="38" t="s">
        <v>30</v>
      </c>
      <c r="B32" s="310" t="s">
        <v>27</v>
      </c>
      <c r="C32" s="310" t="s">
        <v>12</v>
      </c>
      <c r="D32" s="310" t="s">
        <v>0</v>
      </c>
      <c r="E32" s="310" t="s">
        <v>155</v>
      </c>
      <c r="F32" s="310" t="s">
        <v>6</v>
      </c>
      <c r="G32" s="310" t="s">
        <v>14</v>
      </c>
      <c r="H32" s="311">
        <v>400</v>
      </c>
      <c r="I32" s="311"/>
      <c r="J32" s="311"/>
      <c r="K32" s="311">
        <v>410</v>
      </c>
      <c r="L32" s="311"/>
      <c r="M32" s="311"/>
      <c r="N32" s="311">
        <v>420</v>
      </c>
      <c r="O32" s="311"/>
      <c r="P32" s="311"/>
      <c r="Q32" s="311">
        <v>430</v>
      </c>
      <c r="R32" s="311"/>
      <c r="S32" s="311"/>
      <c r="T32" s="311">
        <v>440</v>
      </c>
      <c r="U32" s="311"/>
      <c r="V32" s="311"/>
      <c r="W32" s="311">
        <v>450</v>
      </c>
      <c r="X32" s="311"/>
      <c r="Y32" s="311"/>
      <c r="Z32" s="311"/>
      <c r="AA32" s="311"/>
      <c r="AB32" s="311"/>
      <c r="AC32" s="310" t="s">
        <v>41</v>
      </c>
      <c r="AD32" s="329" t="s">
        <v>61</v>
      </c>
      <c r="AE32" s="329" t="s">
        <v>62</v>
      </c>
      <c r="AF32" s="329" t="s">
        <v>24</v>
      </c>
      <c r="AG32" s="329" t="s">
        <v>40</v>
      </c>
      <c r="AH32" s="330" t="s">
        <v>42</v>
      </c>
      <c r="AI32" s="307" t="s">
        <v>19</v>
      </c>
      <c r="AJ32" s="15" t="s">
        <v>49</v>
      </c>
      <c r="AK32" s="58">
        <v>1.73</v>
      </c>
    </row>
    <row r="33" spans="1:37" s="39" customFormat="1" x14ac:dyDescent="0.2">
      <c r="A33" s="39">
        <f t="shared" ref="A33:A42" ca="1" si="3">RAND()</f>
        <v>0.15435427860268114</v>
      </c>
      <c r="B33" s="313">
        <v>1</v>
      </c>
      <c r="C33" s="314" t="str">
        <f>VLOOKUP(G33,Уч!$C$2:$L$1102,2,FALSE)</f>
        <v>Краснова  Ангелина</v>
      </c>
      <c r="D33" s="315">
        <f>VLOOKUP(G33,Уч!$C$2:$L$1102,3,FALSE)</f>
        <v>33276</v>
      </c>
      <c r="E33" s="316" t="str">
        <f>VLOOKUP(G33,Уч!$C$2:$L$1102,5,FALSE)</f>
        <v>Москва</v>
      </c>
      <c r="F33" s="316" t="str">
        <f>VLOOKUP(G33,Уч!$C$2:$L$1102,6,FALSE)</f>
        <v>МГФСО</v>
      </c>
      <c r="G33" s="317">
        <v>340</v>
      </c>
      <c r="H33" s="318"/>
      <c r="I33" s="318"/>
      <c r="J33" s="318"/>
      <c r="K33" s="318"/>
      <c r="L33" s="318"/>
      <c r="M33" s="318"/>
      <c r="N33" s="318"/>
      <c r="O33" s="318"/>
      <c r="P33" s="318"/>
      <c r="Q33" s="318" t="s">
        <v>537</v>
      </c>
      <c r="R33" s="318"/>
      <c r="S33" s="318"/>
      <c r="T33" s="318" t="s">
        <v>537</v>
      </c>
      <c r="U33" s="318"/>
      <c r="V33" s="318"/>
      <c r="W33" s="318" t="s">
        <v>538</v>
      </c>
      <c r="X33" s="318" t="s">
        <v>538</v>
      </c>
      <c r="Y33" s="318" t="s">
        <v>538</v>
      </c>
      <c r="Z33" s="318"/>
      <c r="AA33" s="318"/>
      <c r="AB33" s="318"/>
      <c r="AC33" s="319">
        <f t="shared" ref="AC33:AC41" si="4">AI33/100</f>
        <v>4.4000000000000004</v>
      </c>
      <c r="AD33" s="331">
        <v>1</v>
      </c>
      <c r="AE33" s="331">
        <v>0</v>
      </c>
      <c r="AF33" s="331">
        <v>1</v>
      </c>
      <c r="AG33" s="324" t="str">
        <f t="shared" ref="AG33:AG42" si="5">LOOKUP(AC33,$AK$5:$AK$14,$AJ$5:$AJ$14)</f>
        <v>мсмк</v>
      </c>
      <c r="AH33" s="332" t="str">
        <f>VLOOKUP(G33,Уч!$C$2:$L$1102,9,FALSE)</f>
        <v>Шульгин В.И.Диденко Ю.В.Порохин С.</v>
      </c>
      <c r="AI33" s="308">
        <v>440</v>
      </c>
      <c r="AJ33" s="38" t="s">
        <v>47</v>
      </c>
      <c r="AK33" s="58">
        <v>1.94</v>
      </c>
    </row>
    <row r="34" spans="1:37" s="39" customFormat="1" x14ac:dyDescent="0.2">
      <c r="A34" s="39">
        <f t="shared" ca="1" si="3"/>
        <v>6.189580530630312E-2</v>
      </c>
      <c r="B34" s="313">
        <v>2</v>
      </c>
      <c r="C34" s="314" t="str">
        <f>VLOOKUP(G34,Уч!$C$2:$L$1102,2,FALSE)</f>
        <v>Сидорова  Анжелика</v>
      </c>
      <c r="D34" s="315">
        <f>VLOOKUP(G34,Уч!$C$2:$L$1102,3,FALSE)</f>
        <v>33447</v>
      </c>
      <c r="E34" s="316" t="str">
        <f>VLOOKUP(G34,Уч!$C$2:$L$1102,5,FALSE)</f>
        <v>Москва</v>
      </c>
      <c r="F34" s="316" t="str">
        <f>VLOOKUP(G34,Уч!$C$2:$L$1102,6,FALSE)</f>
        <v>Ю.М.-Знаменские</v>
      </c>
      <c r="G34" s="317">
        <v>343</v>
      </c>
      <c r="H34" s="318"/>
      <c r="I34" s="318"/>
      <c r="J34" s="318"/>
      <c r="K34" s="318"/>
      <c r="L34" s="318"/>
      <c r="M34" s="318"/>
      <c r="N34" s="318"/>
      <c r="O34" s="318"/>
      <c r="P34" s="318"/>
      <c r="Q34" s="318" t="s">
        <v>538</v>
      </c>
      <c r="R34" s="318" t="s">
        <v>538</v>
      </c>
      <c r="S34" s="318" t="s">
        <v>537</v>
      </c>
      <c r="T34" s="318" t="s">
        <v>537</v>
      </c>
      <c r="U34" s="318"/>
      <c r="V34" s="318"/>
      <c r="W34" s="318" t="s">
        <v>538</v>
      </c>
      <c r="X34" s="318" t="s">
        <v>538</v>
      </c>
      <c r="Y34" s="318" t="s">
        <v>538</v>
      </c>
      <c r="Z34" s="318"/>
      <c r="AA34" s="318"/>
      <c r="AB34" s="318"/>
      <c r="AC34" s="319">
        <f t="shared" si="4"/>
        <v>4.4000000000000004</v>
      </c>
      <c r="AD34" s="331">
        <v>1</v>
      </c>
      <c r="AE34" s="331">
        <v>2</v>
      </c>
      <c r="AF34" s="331">
        <v>2</v>
      </c>
      <c r="AG34" s="324" t="str">
        <f t="shared" si="5"/>
        <v>мсмк</v>
      </c>
      <c r="AH34" s="332" t="str">
        <f>VLOOKUP(G34,Уч!$C$2:$L$1102,9,FALSE)</f>
        <v>Абрамова  С.А.</v>
      </c>
      <c r="AI34" s="308">
        <v>440</v>
      </c>
      <c r="AJ34" s="40"/>
    </row>
    <row r="35" spans="1:37" s="39" customFormat="1" x14ac:dyDescent="0.2">
      <c r="A35" s="39">
        <f t="shared" ca="1" si="3"/>
        <v>0.37457765398592302</v>
      </c>
      <c r="B35" s="313">
        <v>3</v>
      </c>
      <c r="C35" s="314" t="str">
        <f>VLOOKUP(G35,Уч!$C$2:$L$1102,2,FALSE)</f>
        <v>Стецюк Татьяна</v>
      </c>
      <c r="D35" s="315">
        <f>VLOOKUP(G35,Уч!$C$2:$L$1102,3,FALSE)</f>
        <v>33813</v>
      </c>
      <c r="E35" s="316" t="str">
        <f>VLOOKUP(G35,Уч!$C$2:$L$1102,5,FALSE)</f>
        <v>Москва</v>
      </c>
      <c r="F35" s="316" t="str">
        <f>VLOOKUP(G35,Уч!$C$2:$L$1102,6,FALSE)</f>
        <v>Ю.М.-Знаменские</v>
      </c>
      <c r="G35" s="317">
        <v>344</v>
      </c>
      <c r="H35" s="318" t="s">
        <v>537</v>
      </c>
      <c r="I35" s="318"/>
      <c r="J35" s="318"/>
      <c r="K35" s="318"/>
      <c r="L35" s="318"/>
      <c r="M35" s="318"/>
      <c r="N35" s="318" t="s">
        <v>537</v>
      </c>
      <c r="O35" s="318"/>
      <c r="P35" s="318"/>
      <c r="Q35" s="318"/>
      <c r="R35" s="318"/>
      <c r="S35" s="318"/>
      <c r="T35" s="318" t="s">
        <v>538</v>
      </c>
      <c r="U35" s="318" t="s">
        <v>538</v>
      </c>
      <c r="V35" s="318" t="s">
        <v>537</v>
      </c>
      <c r="W35" s="318" t="s">
        <v>538</v>
      </c>
      <c r="X35" s="318" t="s">
        <v>538</v>
      </c>
      <c r="Y35" s="318" t="s">
        <v>538</v>
      </c>
      <c r="Z35" s="318"/>
      <c r="AA35" s="318"/>
      <c r="AB35" s="318"/>
      <c r="AC35" s="319">
        <f t="shared" si="4"/>
        <v>4.4000000000000004</v>
      </c>
      <c r="AD35" s="331">
        <v>3</v>
      </c>
      <c r="AE35" s="331">
        <v>2</v>
      </c>
      <c r="AF35" s="331">
        <v>3</v>
      </c>
      <c r="AG35" s="324" t="str">
        <f t="shared" si="5"/>
        <v>мсмк</v>
      </c>
      <c r="AH35" s="332" t="str">
        <f>VLOOKUP(G35,Уч!$C$2:$L$1102,9,FALSE)</f>
        <v>Хайкин В.Е.,Карпова С.Ю.,Власов Д.Е.</v>
      </c>
      <c r="AI35" s="308">
        <v>440</v>
      </c>
      <c r="AJ35" s="40"/>
    </row>
    <row r="36" spans="1:37" s="39" customFormat="1" x14ac:dyDescent="0.2">
      <c r="A36" s="39">
        <f t="shared" ca="1" si="3"/>
        <v>0.71945412556233612</v>
      </c>
      <c r="B36" s="313">
        <v>4</v>
      </c>
      <c r="C36" s="314" t="str">
        <f>VLOOKUP(G36,Уч!$C$2:$L$1102,2,FALSE)</f>
        <v>Муллина Ольга</v>
      </c>
      <c r="D36" s="315">
        <f>VLOOKUP(G36,Уч!$C$2:$L$1102,3,FALSE)</f>
        <v>33817</v>
      </c>
      <c r="E36" s="316" t="str">
        <f>VLOOKUP(G36,Уч!$C$2:$L$1102,5,FALSE)</f>
        <v>Москва</v>
      </c>
      <c r="F36" s="316" t="str">
        <f>VLOOKUP(G36,Уч!$C$2:$L$1102,6,FALSE)</f>
        <v>МГФСО</v>
      </c>
      <c r="G36" s="317">
        <v>341</v>
      </c>
      <c r="H36" s="318" t="s">
        <v>537</v>
      </c>
      <c r="I36" s="318"/>
      <c r="J36" s="318"/>
      <c r="K36" s="318" t="s">
        <v>538</v>
      </c>
      <c r="L36" s="318" t="s">
        <v>538</v>
      </c>
      <c r="M36" s="318" t="s">
        <v>537</v>
      </c>
      <c r="N36" s="318" t="s">
        <v>538</v>
      </c>
      <c r="O36" s="318" t="s">
        <v>538</v>
      </c>
      <c r="P36" s="318" t="s">
        <v>537</v>
      </c>
      <c r="Q36" s="318" t="s">
        <v>538</v>
      </c>
      <c r="R36" s="318" t="s">
        <v>538</v>
      </c>
      <c r="S36" s="318" t="s">
        <v>537</v>
      </c>
      <c r="T36" s="318" t="s">
        <v>538</v>
      </c>
      <c r="U36" s="318" t="s">
        <v>538</v>
      </c>
      <c r="V36" s="318" t="s">
        <v>538</v>
      </c>
      <c r="W36" s="318"/>
      <c r="X36" s="318"/>
      <c r="Y36" s="318"/>
      <c r="Z36" s="318"/>
      <c r="AA36" s="318"/>
      <c r="AB36" s="318"/>
      <c r="AC36" s="319">
        <f t="shared" si="4"/>
        <v>4.3</v>
      </c>
      <c r="AD36" s="331">
        <v>3</v>
      </c>
      <c r="AE36" s="331">
        <v>6</v>
      </c>
      <c r="AF36" s="331">
        <v>4</v>
      </c>
      <c r="AG36" s="324" t="str">
        <f t="shared" si="5"/>
        <v>мс</v>
      </c>
      <c r="AH36" s="332" t="str">
        <f>VLOOKUP(G36,Уч!$C$2:$L$1102,9,FALSE)</f>
        <v>Кучеряну М.И.Лавриненко Н.Ф.</v>
      </c>
      <c r="AI36" s="308">
        <v>430</v>
      </c>
      <c r="AJ36" s="40"/>
    </row>
    <row r="37" spans="1:37" s="39" customFormat="1" x14ac:dyDescent="0.2">
      <c r="A37" s="39">
        <f t="shared" ca="1" si="3"/>
        <v>0.48093662054550368</v>
      </c>
      <c r="B37" s="313">
        <v>5</v>
      </c>
      <c r="C37" s="314" t="str">
        <f>VLOOKUP(G37,Уч!$C$2:$L$1102,2,FALSE)</f>
        <v>Швыдкина Татьяна</v>
      </c>
      <c r="D37" s="315">
        <f>VLOOKUP(G37,Уч!$C$2:$L$1102,3,FALSE)</f>
        <v>33001</v>
      </c>
      <c r="E37" s="316" t="str">
        <f>VLOOKUP(G37,Уч!$C$2:$L$1102,5,FALSE)</f>
        <v>Москва</v>
      </c>
      <c r="F37" s="316" t="str">
        <f>VLOOKUP(G37,Уч!$C$2:$L$1102,6,FALSE)</f>
        <v>Ю.М.-Знаменские</v>
      </c>
      <c r="G37" s="317">
        <v>347</v>
      </c>
      <c r="H37" s="318" t="s">
        <v>537</v>
      </c>
      <c r="I37" s="318"/>
      <c r="J37" s="318"/>
      <c r="K37" s="318" t="s">
        <v>538</v>
      </c>
      <c r="L37" s="318" t="s">
        <v>537</v>
      </c>
      <c r="M37" s="318"/>
      <c r="N37" s="318" t="s">
        <v>537</v>
      </c>
      <c r="O37" s="318"/>
      <c r="P37" s="318"/>
      <c r="Q37" s="318" t="s">
        <v>538</v>
      </c>
      <c r="R37" s="318" t="s">
        <v>538</v>
      </c>
      <c r="S37" s="318" t="s">
        <v>538</v>
      </c>
      <c r="T37" s="318"/>
      <c r="U37" s="318"/>
      <c r="V37" s="318"/>
      <c r="W37" s="318"/>
      <c r="X37" s="318"/>
      <c r="Y37" s="318"/>
      <c r="Z37" s="318"/>
      <c r="AA37" s="318"/>
      <c r="AB37" s="318"/>
      <c r="AC37" s="319">
        <f t="shared" si="4"/>
        <v>4.2</v>
      </c>
      <c r="AD37" s="331">
        <v>1</v>
      </c>
      <c r="AE37" s="331">
        <v>1</v>
      </c>
      <c r="AF37" s="331">
        <v>5</v>
      </c>
      <c r="AG37" s="324" t="str">
        <f t="shared" si="5"/>
        <v>мс</v>
      </c>
      <c r="AH37" s="332" t="str">
        <f>VLOOKUP(G37,Уч!$C$2:$L$1102,9,FALSE)</f>
        <v>Хайкин В.Е.,Карпова С.Ю.,Власов Д.Е.</v>
      </c>
      <c r="AI37" s="308">
        <v>420</v>
      </c>
      <c r="AJ37" s="40"/>
    </row>
    <row r="38" spans="1:37" s="39" customFormat="1" x14ac:dyDescent="0.2">
      <c r="A38" s="39">
        <f t="shared" ca="1" si="3"/>
        <v>0.56264896310190826</v>
      </c>
      <c r="B38" s="313">
        <v>6</v>
      </c>
      <c r="C38" s="314" t="str">
        <f>VLOOKUP(G38,Уч!$C$2:$L$1102,2,FALSE)</f>
        <v>Захаруткина Мария</v>
      </c>
      <c r="D38" s="315">
        <f>VLOOKUP(G38,Уч!$C$2:$L$1102,3,FALSE)</f>
        <v>35291</v>
      </c>
      <c r="E38" s="316" t="str">
        <f>VLOOKUP(G38,Уч!$C$2:$L$1102,5,FALSE)</f>
        <v>Москва</v>
      </c>
      <c r="F38" s="316" t="str">
        <f>VLOOKUP(G38,Уч!$C$2:$L$1102,6,FALSE)</f>
        <v>МГФСО</v>
      </c>
      <c r="G38" s="317">
        <v>335</v>
      </c>
      <c r="H38" s="318" t="s">
        <v>538</v>
      </c>
      <c r="I38" s="318" t="s">
        <v>538</v>
      </c>
      <c r="J38" s="318" t="s">
        <v>538</v>
      </c>
      <c r="K38" s="318"/>
      <c r="L38" s="318"/>
      <c r="M38" s="318"/>
      <c r="N38" s="318"/>
      <c r="O38" s="318"/>
      <c r="P38" s="318"/>
      <c r="Q38" s="318"/>
      <c r="R38" s="318"/>
      <c r="S38" s="318"/>
      <c r="T38" s="318"/>
      <c r="U38" s="318"/>
      <c r="V38" s="318"/>
      <c r="W38" s="318"/>
      <c r="X38" s="318"/>
      <c r="Y38" s="318"/>
      <c r="Z38" s="318"/>
      <c r="AA38" s="318"/>
      <c r="AB38" s="318"/>
      <c r="AC38" s="319">
        <f t="shared" si="4"/>
        <v>3.9</v>
      </c>
      <c r="AD38" s="331">
        <v>2</v>
      </c>
      <c r="AE38" s="331">
        <v>1</v>
      </c>
      <c r="AF38" s="331">
        <v>6</v>
      </c>
      <c r="AG38" s="324" t="str">
        <f t="shared" si="5"/>
        <v>мс</v>
      </c>
      <c r="AH38" s="332" t="str">
        <f>VLOOKUP(G38,Уч!$C$2:$L$1102,9,FALSE)</f>
        <v>Кучеряну М.И.Лавриненко Н.Ф.Кирьянов Н.Н.</v>
      </c>
      <c r="AI38" s="308">
        <v>390</v>
      </c>
      <c r="AJ38" s="40"/>
    </row>
    <row r="39" spans="1:37" s="39" customFormat="1" x14ac:dyDescent="0.2">
      <c r="A39" s="39">
        <f t="shared" ca="1" si="3"/>
        <v>0.7041530685348445</v>
      </c>
      <c r="B39" s="313">
        <v>7</v>
      </c>
      <c r="C39" s="314" t="str">
        <f>VLOOKUP(G39,Уч!$C$2:$L$1102,2,FALSE)</f>
        <v>Колесова Екатерина</v>
      </c>
      <c r="D39" s="315">
        <f>VLOOKUP(G39,Уч!$C$2:$L$1102,3,FALSE)</f>
        <v>33120</v>
      </c>
      <c r="E39" s="316" t="str">
        <f>VLOOKUP(G39,Уч!$C$2:$L$1102,5,FALSE)</f>
        <v>Москва</v>
      </c>
      <c r="F39" s="316" t="str">
        <f>VLOOKUP(G39,Уч!$C$2:$L$1102,6,FALSE)</f>
        <v>МГФСО</v>
      </c>
      <c r="G39" s="317">
        <v>338</v>
      </c>
      <c r="H39" s="318" t="s">
        <v>538</v>
      </c>
      <c r="I39" s="318" t="s">
        <v>538</v>
      </c>
      <c r="J39" s="318" t="s">
        <v>538</v>
      </c>
      <c r="K39" s="318"/>
      <c r="L39" s="318"/>
      <c r="M39" s="318"/>
      <c r="N39" s="318"/>
      <c r="O39" s="318"/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9">
        <f t="shared" si="4"/>
        <v>3.9</v>
      </c>
      <c r="AD39" s="331">
        <v>2</v>
      </c>
      <c r="AE39" s="331">
        <v>1</v>
      </c>
      <c r="AF39" s="331">
        <v>6</v>
      </c>
      <c r="AG39" s="324" t="str">
        <f t="shared" si="5"/>
        <v>мс</v>
      </c>
      <c r="AH39" s="332" t="str">
        <f>VLOOKUP(G39,Уч!$C$2:$L$1102,9,FALSE)</f>
        <v>Диаздинов О.В.</v>
      </c>
      <c r="AI39" s="308">
        <v>390</v>
      </c>
      <c r="AJ39" s="40"/>
    </row>
    <row r="40" spans="1:37" s="39" customFormat="1" x14ac:dyDescent="0.2">
      <c r="A40" s="39">
        <f t="shared" ca="1" si="3"/>
        <v>0.67266779440353441</v>
      </c>
      <c r="B40" s="313">
        <v>8</v>
      </c>
      <c r="C40" s="314" t="str">
        <f>VLOOKUP(G40,Уч!$C$2:$L$1102,2,FALSE)</f>
        <v>Чхаидзе Анна</v>
      </c>
      <c r="D40" s="315">
        <f>VLOOKUP(G40,Уч!$C$2:$L$1102,3,FALSE)</f>
        <v>35070</v>
      </c>
      <c r="E40" s="316" t="str">
        <f>VLOOKUP(G40,Уч!$C$2:$L$1102,5,FALSE)</f>
        <v>Москва</v>
      </c>
      <c r="F40" s="316" t="str">
        <f>VLOOKUP(G40,Уч!$C$2:$L$1102,6,FALSE)</f>
        <v>МГФСО</v>
      </c>
      <c r="G40" s="317">
        <v>346</v>
      </c>
      <c r="H40" s="318" t="s">
        <v>559</v>
      </c>
      <c r="I40" s="318" t="s">
        <v>560</v>
      </c>
      <c r="J40" s="318" t="s">
        <v>561</v>
      </c>
      <c r="K40" s="318" t="s">
        <v>61</v>
      </c>
      <c r="L40" s="318" t="s">
        <v>562</v>
      </c>
      <c r="M40" s="318"/>
      <c r="N40" s="318"/>
      <c r="O40" s="318"/>
      <c r="P40" s="318"/>
      <c r="Q40" s="318"/>
      <c r="R40" s="318"/>
      <c r="S40" s="318"/>
      <c r="T40" s="318"/>
      <c r="U40" s="318"/>
      <c r="V40" s="318"/>
      <c r="W40" s="318"/>
      <c r="X40" s="318"/>
      <c r="Y40" s="318"/>
      <c r="Z40" s="318"/>
      <c r="AA40" s="318"/>
      <c r="AB40" s="318"/>
      <c r="AC40" s="319">
        <f t="shared" si="4"/>
        <v>3.9</v>
      </c>
      <c r="AD40" s="331">
        <v>2</v>
      </c>
      <c r="AE40" s="331">
        <v>2</v>
      </c>
      <c r="AF40" s="331">
        <v>8</v>
      </c>
      <c r="AG40" s="324" t="str">
        <f t="shared" si="5"/>
        <v>мс</v>
      </c>
      <c r="AH40" s="332" t="str">
        <f>VLOOKUP(G40,Уч!$C$2:$L$1102,9,FALSE)</f>
        <v>Кучеряну М.И.Диаздинов О.В.</v>
      </c>
      <c r="AI40" s="308">
        <v>390</v>
      </c>
      <c r="AJ40" s="40"/>
    </row>
    <row r="41" spans="1:37" s="39" customFormat="1" x14ac:dyDescent="0.2">
      <c r="A41" s="39">
        <f t="shared" ca="1" si="3"/>
        <v>0.19300969810555801</v>
      </c>
      <c r="B41" s="313">
        <v>9</v>
      </c>
      <c r="C41" s="314" t="str">
        <f>VLOOKUP(G41,Уч!$C$2:$L$1102,2,FALSE)</f>
        <v>Захарченко Татьяна</v>
      </c>
      <c r="D41" s="315">
        <f>VLOOKUP(G41,Уч!$C$2:$L$1102,3,FALSE)</f>
        <v>35540</v>
      </c>
      <c r="E41" s="316" t="str">
        <f>VLOOKUP(G41,Уч!$C$2:$L$1102,5,FALSE)</f>
        <v>Москва</v>
      </c>
      <c r="F41" s="316" t="str">
        <f>VLOOKUP(G41,Уч!$C$2:$L$1102,6,FALSE)</f>
        <v>ЦСП по л/а - ЦСКА</v>
      </c>
      <c r="G41" s="317">
        <v>336</v>
      </c>
      <c r="H41" s="318" t="s">
        <v>538</v>
      </c>
      <c r="I41" s="318" t="s">
        <v>538</v>
      </c>
      <c r="J41" s="318" t="s">
        <v>538</v>
      </c>
      <c r="K41" s="318"/>
      <c r="L41" s="318"/>
      <c r="M41" s="318"/>
      <c r="N41" s="318"/>
      <c r="O41" s="318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9">
        <f t="shared" si="4"/>
        <v>3.8</v>
      </c>
      <c r="AD41" s="331">
        <v>1</v>
      </c>
      <c r="AE41" s="331">
        <v>0</v>
      </c>
      <c r="AF41" s="331">
        <v>9</v>
      </c>
      <c r="AG41" s="324" t="str">
        <f t="shared" si="5"/>
        <v>кмс</v>
      </c>
      <c r="AH41" s="332" t="str">
        <f>VLOOKUP(G41,Уч!$C$2:$L$1102,9,FALSE)</f>
        <v>Бондаренко Е.Г.</v>
      </c>
      <c r="AI41" s="308">
        <v>380</v>
      </c>
      <c r="AJ41" s="40"/>
    </row>
    <row r="42" spans="1:37" s="39" customFormat="1" x14ac:dyDescent="0.2">
      <c r="A42" s="39">
        <f t="shared" ca="1" si="3"/>
        <v>0.95698311388068724</v>
      </c>
      <c r="B42" s="313" t="s">
        <v>510</v>
      </c>
      <c r="C42" s="314" t="str">
        <f>VLOOKUP(G42,Уч!$C$2:$L$1102,2,FALSE)</f>
        <v>Садовникова Анастасия</v>
      </c>
      <c r="D42" s="315">
        <f>VLOOKUP(G42,Уч!$C$2:$L$1102,3,FALSE)</f>
        <v>34700</v>
      </c>
      <c r="E42" s="316" t="str">
        <f>VLOOKUP(G42,Уч!$C$2:$L$1102,5,FALSE)</f>
        <v>Иркутская</v>
      </c>
      <c r="F42" s="325">
        <f>VLOOKUP(G42,Уч!$C$2:$L$1102,6,FALSE)</f>
        <v>0</v>
      </c>
      <c r="G42" s="317">
        <v>342</v>
      </c>
      <c r="H42" s="318" t="s">
        <v>538</v>
      </c>
      <c r="I42" s="318" t="s">
        <v>538</v>
      </c>
      <c r="J42" s="318" t="s">
        <v>537</v>
      </c>
      <c r="K42" s="318"/>
      <c r="L42" s="318"/>
      <c r="M42" s="318"/>
      <c r="N42" s="318" t="s">
        <v>538</v>
      </c>
      <c r="O42" s="318" t="s">
        <v>538</v>
      </c>
      <c r="P42" s="318" t="s">
        <v>538</v>
      </c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9">
        <f>AI42/100</f>
        <v>4</v>
      </c>
      <c r="AD42" s="331"/>
      <c r="AE42" s="331"/>
      <c r="AF42" s="331"/>
      <c r="AG42" s="324" t="str">
        <f t="shared" si="5"/>
        <v>мс</v>
      </c>
      <c r="AH42" s="332" t="str">
        <f>VLOOKUP(G42,Уч!$C$2:$L$1102,9,FALSE)</f>
        <v>Диденко В.Ю.</v>
      </c>
      <c r="AI42" s="308">
        <v>400</v>
      </c>
      <c r="AJ42" s="40"/>
    </row>
    <row r="43" spans="1:37" s="46" customFormat="1" ht="15.75" x14ac:dyDescent="0.3">
      <c r="H43" s="79"/>
      <c r="I43" s="79"/>
      <c r="J43" s="79"/>
      <c r="K43" s="79"/>
      <c r="T43" s="79"/>
      <c r="U43" s="79"/>
      <c r="V43" s="79"/>
      <c r="W43" s="79"/>
      <c r="X43" s="79"/>
      <c r="Y43" s="79"/>
      <c r="Z43" s="79"/>
      <c r="AH43" s="83"/>
      <c r="AI43" s="84"/>
    </row>
    <row r="44" spans="1:37" s="46" customFormat="1" ht="15.75" x14ac:dyDescent="0.3">
      <c r="C44" s="46" t="s">
        <v>31</v>
      </c>
      <c r="H44" s="79"/>
      <c r="I44" s="79"/>
      <c r="J44" s="79"/>
      <c r="K44" s="79"/>
      <c r="T44" s="79"/>
      <c r="U44" s="79"/>
      <c r="V44" s="79"/>
      <c r="W44" s="79"/>
      <c r="X44" s="79"/>
      <c r="Y44" s="79"/>
      <c r="Z44" s="79"/>
      <c r="AH44" s="83"/>
      <c r="AI44" s="84"/>
    </row>
    <row r="45" spans="1:37" s="39" customFormat="1" x14ac:dyDescent="0.3">
      <c r="H45" s="40"/>
      <c r="I45" s="40"/>
      <c r="J45" s="40"/>
      <c r="K45" s="40"/>
      <c r="T45" s="40"/>
      <c r="U45" s="40"/>
      <c r="V45" s="40"/>
      <c r="W45" s="40"/>
      <c r="X45" s="40"/>
      <c r="Y45" s="40"/>
      <c r="Z45" s="40"/>
      <c r="AH45" s="66"/>
      <c r="AI45" s="69"/>
    </row>
    <row r="46" spans="1:37" s="39" customFormat="1" ht="15.75" x14ac:dyDescent="0.3">
      <c r="C46" s="46" t="s">
        <v>46</v>
      </c>
      <c r="H46" s="40"/>
      <c r="I46" s="40"/>
      <c r="J46" s="40"/>
      <c r="K46" s="40"/>
      <c r="T46" s="40"/>
      <c r="U46" s="40"/>
      <c r="V46" s="40"/>
      <c r="W46" s="40"/>
      <c r="X46" s="40"/>
      <c r="Y46" s="40"/>
      <c r="Z46" s="40"/>
      <c r="AH46" s="66"/>
      <c r="AI46" s="69"/>
    </row>
    <row r="47" spans="1:37" s="39" customFormat="1" x14ac:dyDescent="0.3">
      <c r="H47" s="40"/>
      <c r="I47" s="40"/>
      <c r="J47" s="40"/>
      <c r="K47" s="40"/>
      <c r="T47" s="40"/>
      <c r="U47" s="40"/>
      <c r="V47" s="40"/>
      <c r="W47" s="40"/>
      <c r="X47" s="40"/>
      <c r="Y47" s="40"/>
      <c r="Z47" s="40"/>
      <c r="AH47" s="66"/>
      <c r="AI47" s="69"/>
    </row>
    <row r="48" spans="1:37" x14ac:dyDescent="0.3">
      <c r="B48" s="39"/>
      <c r="C48" s="39"/>
      <c r="D48" s="39"/>
      <c r="E48" s="39"/>
      <c r="F48" s="39"/>
      <c r="G48" s="39"/>
      <c r="H48" s="40"/>
      <c r="I48" s="40"/>
      <c r="J48" s="40"/>
      <c r="K48" s="40"/>
      <c r="L48" s="39"/>
      <c r="M48" s="39"/>
      <c r="N48" s="39"/>
      <c r="O48" s="39"/>
      <c r="P48" s="39"/>
      <c r="Q48" s="39"/>
      <c r="R48" s="39"/>
      <c r="S48" s="39"/>
      <c r="T48" s="40"/>
      <c r="U48" s="40"/>
      <c r="V48" s="40"/>
      <c r="W48" s="40"/>
      <c r="X48" s="40"/>
      <c r="Y48" s="40"/>
      <c r="Z48" s="40"/>
      <c r="AA48" s="39"/>
      <c r="AB48" s="39"/>
      <c r="AC48" s="39"/>
      <c r="AD48" s="39"/>
      <c r="AE48" s="39"/>
      <c r="AF48" s="39"/>
      <c r="AG48" s="39"/>
      <c r="AH48" s="66"/>
    </row>
    <row r="49" spans="2:34" x14ac:dyDescent="0.3">
      <c r="B49" s="39"/>
      <c r="C49" s="39"/>
      <c r="D49" s="39"/>
      <c r="E49" s="39"/>
      <c r="F49" s="39"/>
      <c r="G49" s="39"/>
      <c r="H49" s="40"/>
      <c r="I49" s="40"/>
      <c r="J49" s="40"/>
      <c r="K49" s="40"/>
      <c r="L49" s="39"/>
      <c r="M49" s="39"/>
      <c r="N49" s="39"/>
      <c r="O49" s="39"/>
      <c r="P49" s="39"/>
      <c r="Q49" s="39"/>
      <c r="R49" s="39"/>
      <c r="S49" s="39"/>
      <c r="T49" s="40"/>
      <c r="U49" s="40"/>
      <c r="V49" s="40"/>
      <c r="W49" s="40"/>
      <c r="X49" s="40"/>
      <c r="Y49" s="40"/>
      <c r="Z49" s="40"/>
      <c r="AA49" s="39"/>
      <c r="AB49" s="39"/>
      <c r="AC49" s="39"/>
      <c r="AD49" s="39"/>
      <c r="AE49" s="39"/>
      <c r="AF49" s="39"/>
      <c r="AG49" s="39"/>
      <c r="AH49" s="66"/>
    </row>
    <row r="50" spans="2:34" x14ac:dyDescent="0.3">
      <c r="B50" s="39"/>
      <c r="C50" s="39"/>
      <c r="D50" s="39"/>
      <c r="E50" s="39"/>
      <c r="F50" s="39"/>
      <c r="G50" s="39"/>
      <c r="H50" s="40"/>
      <c r="I50" s="40"/>
      <c r="J50" s="40"/>
      <c r="K50" s="40"/>
      <c r="L50" s="39"/>
      <c r="M50" s="39"/>
      <c r="N50" s="39"/>
      <c r="O50" s="39"/>
      <c r="P50" s="39"/>
      <c r="Q50" s="39"/>
      <c r="R50" s="39"/>
      <c r="S50" s="39"/>
      <c r="T50" s="40"/>
      <c r="U50" s="40"/>
      <c r="V50" s="40"/>
      <c r="W50" s="40"/>
      <c r="X50" s="40"/>
      <c r="Y50" s="40"/>
      <c r="Z50" s="40"/>
      <c r="AA50" s="39"/>
      <c r="AB50" s="39"/>
      <c r="AC50" s="39"/>
      <c r="AD50" s="39"/>
      <c r="AE50" s="39"/>
      <c r="AF50" s="39"/>
      <c r="AG50" s="39"/>
      <c r="AH50" s="66"/>
    </row>
    <row r="51" spans="2:34" x14ac:dyDescent="0.3">
      <c r="B51" s="39"/>
      <c r="C51" s="39"/>
      <c r="D51" s="39"/>
      <c r="E51" s="39"/>
      <c r="F51" s="39"/>
      <c r="G51" s="39"/>
      <c r="H51" s="40"/>
      <c r="I51" s="40"/>
      <c r="J51" s="40"/>
      <c r="K51" s="40"/>
      <c r="L51" s="39"/>
      <c r="M51" s="39"/>
      <c r="N51" s="39"/>
      <c r="O51" s="39"/>
      <c r="P51" s="39"/>
      <c r="Q51" s="39"/>
      <c r="R51" s="39"/>
      <c r="S51" s="39"/>
      <c r="T51" s="40"/>
      <c r="U51" s="40"/>
      <c r="V51" s="40"/>
      <c r="W51" s="40"/>
      <c r="X51" s="40"/>
      <c r="Y51" s="40"/>
      <c r="Z51" s="40"/>
      <c r="AA51" s="39"/>
      <c r="AB51" s="39"/>
      <c r="AC51" s="39"/>
      <c r="AD51" s="39"/>
      <c r="AE51" s="39"/>
      <c r="AF51" s="39"/>
      <c r="AG51" s="39"/>
      <c r="AH51" s="66"/>
    </row>
    <row r="52" spans="2:34" x14ac:dyDescent="0.3">
      <c r="B52" s="39"/>
      <c r="C52" s="39"/>
      <c r="D52" s="39"/>
      <c r="E52" s="39"/>
      <c r="F52" s="39"/>
      <c r="G52" s="39"/>
      <c r="H52" s="40"/>
      <c r="I52" s="40"/>
      <c r="J52" s="40"/>
      <c r="K52" s="40"/>
      <c r="L52" s="39"/>
      <c r="M52" s="39"/>
      <c r="N52" s="39"/>
      <c r="O52" s="39"/>
      <c r="P52" s="39"/>
      <c r="Q52" s="39"/>
      <c r="R52" s="39"/>
      <c r="S52" s="39"/>
      <c r="T52" s="40"/>
      <c r="U52" s="40"/>
      <c r="V52" s="40"/>
      <c r="W52" s="40"/>
      <c r="X52" s="40"/>
      <c r="Y52" s="40"/>
      <c r="Z52" s="40"/>
      <c r="AA52" s="39"/>
      <c r="AB52" s="39"/>
      <c r="AC52" s="39"/>
      <c r="AD52" s="39"/>
      <c r="AE52" s="39"/>
      <c r="AF52" s="39"/>
      <c r="AG52" s="39"/>
      <c r="AH52" s="66"/>
    </row>
    <row r="53" spans="2:34" x14ac:dyDescent="0.3">
      <c r="B53" s="39"/>
      <c r="C53" s="39"/>
      <c r="D53" s="39"/>
      <c r="E53" s="39"/>
      <c r="F53" s="39"/>
      <c r="G53" s="39"/>
      <c r="H53" s="40"/>
      <c r="I53" s="40"/>
      <c r="J53" s="40"/>
      <c r="K53" s="40"/>
      <c r="L53" s="39"/>
      <c r="M53" s="39"/>
      <c r="N53" s="39"/>
      <c r="O53" s="39"/>
      <c r="P53" s="39"/>
      <c r="Q53" s="39"/>
      <c r="R53" s="39"/>
      <c r="S53" s="39"/>
      <c r="T53" s="40"/>
      <c r="U53" s="40"/>
      <c r="V53" s="40"/>
      <c r="W53" s="40"/>
      <c r="X53" s="40"/>
      <c r="Y53" s="40"/>
      <c r="Z53" s="40"/>
      <c r="AA53" s="39"/>
      <c r="AB53" s="39"/>
      <c r="AC53" s="39"/>
      <c r="AD53" s="39"/>
      <c r="AE53" s="39"/>
      <c r="AF53" s="39"/>
      <c r="AG53" s="39"/>
      <c r="AH53" s="66"/>
    </row>
    <row r="54" spans="2:34" x14ac:dyDescent="0.3">
      <c r="B54" s="39"/>
      <c r="C54" s="39"/>
      <c r="D54" s="39"/>
      <c r="E54" s="39"/>
      <c r="F54" s="39"/>
      <c r="G54" s="39"/>
      <c r="H54" s="40"/>
      <c r="I54" s="40"/>
      <c r="J54" s="40"/>
      <c r="K54" s="40"/>
      <c r="L54" s="39"/>
      <c r="M54" s="39"/>
      <c r="N54" s="39"/>
      <c r="O54" s="39"/>
      <c r="P54" s="39"/>
      <c r="Q54" s="39"/>
      <c r="R54" s="39"/>
      <c r="S54" s="39"/>
      <c r="T54" s="40"/>
      <c r="U54" s="40"/>
      <c r="V54" s="40"/>
      <c r="W54" s="40"/>
      <c r="X54" s="40"/>
      <c r="Y54" s="40"/>
      <c r="Z54" s="40"/>
      <c r="AA54" s="39"/>
      <c r="AB54" s="39"/>
      <c r="AC54" s="39"/>
      <c r="AD54" s="39"/>
      <c r="AE54" s="39"/>
      <c r="AF54" s="39"/>
      <c r="AG54" s="39"/>
      <c r="AH54" s="66"/>
    </row>
    <row r="55" spans="2:34" x14ac:dyDescent="0.3">
      <c r="B55" s="39"/>
      <c r="C55" s="39"/>
      <c r="D55" s="39"/>
      <c r="E55" s="39"/>
      <c r="F55" s="39"/>
      <c r="G55" s="39"/>
      <c r="H55" s="40"/>
      <c r="I55" s="40"/>
      <c r="J55" s="40"/>
      <c r="K55" s="40"/>
      <c r="L55" s="39"/>
      <c r="M55" s="39"/>
      <c r="N55" s="39"/>
      <c r="O55" s="39"/>
      <c r="P55" s="39"/>
      <c r="Q55" s="39"/>
      <c r="R55" s="39"/>
      <c r="S55" s="39"/>
      <c r="T55" s="40"/>
      <c r="U55" s="40"/>
      <c r="V55" s="40"/>
      <c r="W55" s="40"/>
      <c r="X55" s="40"/>
      <c r="Y55" s="40"/>
      <c r="Z55" s="40"/>
      <c r="AA55" s="39"/>
      <c r="AB55" s="39"/>
      <c r="AC55" s="39"/>
      <c r="AD55" s="39"/>
      <c r="AE55" s="39"/>
      <c r="AF55" s="39"/>
      <c r="AG55" s="39"/>
      <c r="AH55" s="66"/>
    </row>
    <row r="56" spans="2:34" x14ac:dyDescent="0.3">
      <c r="B56" s="39"/>
      <c r="C56" s="39"/>
      <c r="D56" s="39"/>
      <c r="E56" s="39"/>
      <c r="F56" s="39"/>
      <c r="G56" s="39"/>
      <c r="H56" s="40"/>
      <c r="I56" s="40"/>
      <c r="J56" s="40"/>
      <c r="K56" s="40"/>
      <c r="L56" s="39"/>
      <c r="M56" s="39"/>
      <c r="N56" s="39"/>
      <c r="O56" s="39"/>
      <c r="P56" s="39"/>
      <c r="Q56" s="39"/>
      <c r="R56" s="39"/>
      <c r="S56" s="39"/>
      <c r="T56" s="40"/>
      <c r="U56" s="40"/>
      <c r="V56" s="40"/>
      <c r="W56" s="40"/>
      <c r="X56" s="40"/>
      <c r="Y56" s="40"/>
      <c r="Z56" s="40"/>
      <c r="AA56" s="39"/>
      <c r="AB56" s="39"/>
      <c r="AC56" s="39"/>
      <c r="AD56" s="39"/>
      <c r="AE56" s="39"/>
      <c r="AF56" s="39"/>
      <c r="AG56" s="39"/>
      <c r="AH56" s="66"/>
    </row>
    <row r="57" spans="2:34" x14ac:dyDescent="0.3">
      <c r="B57" s="39"/>
      <c r="C57" s="39"/>
      <c r="D57" s="39"/>
      <c r="E57" s="39"/>
      <c r="F57" s="39"/>
      <c r="G57" s="39"/>
      <c r="H57" s="40"/>
      <c r="I57" s="40"/>
      <c r="J57" s="40"/>
      <c r="K57" s="40"/>
      <c r="L57" s="39"/>
      <c r="M57" s="39"/>
      <c r="N57" s="39"/>
      <c r="O57" s="39"/>
      <c r="P57" s="39"/>
      <c r="Q57" s="39"/>
      <c r="R57" s="39"/>
      <c r="S57" s="39"/>
      <c r="T57" s="40"/>
      <c r="U57" s="40"/>
      <c r="V57" s="40"/>
      <c r="W57" s="40"/>
      <c r="X57" s="40"/>
      <c r="Y57" s="40"/>
      <c r="Z57" s="40"/>
      <c r="AA57" s="39"/>
      <c r="AB57" s="39"/>
      <c r="AC57" s="39"/>
      <c r="AD57" s="39"/>
      <c r="AE57" s="39"/>
      <c r="AF57" s="39"/>
      <c r="AG57" s="39"/>
      <c r="AH57" s="66"/>
    </row>
    <row r="58" spans="2:34" x14ac:dyDescent="0.3">
      <c r="B58" s="39"/>
      <c r="C58" s="39"/>
      <c r="D58" s="39"/>
      <c r="E58" s="39"/>
      <c r="F58" s="39"/>
      <c r="G58" s="39"/>
      <c r="H58" s="40"/>
      <c r="I58" s="40"/>
      <c r="J58" s="40"/>
      <c r="K58" s="40"/>
      <c r="L58" s="39"/>
      <c r="M58" s="39"/>
      <c r="N58" s="39"/>
      <c r="O58" s="39"/>
      <c r="P58" s="39"/>
      <c r="Q58" s="39"/>
      <c r="R58" s="39"/>
      <c r="S58" s="39"/>
      <c r="T58" s="40"/>
      <c r="U58" s="40"/>
      <c r="V58" s="40"/>
      <c r="W58" s="40"/>
      <c r="X58" s="40"/>
      <c r="Y58" s="40"/>
      <c r="Z58" s="40"/>
      <c r="AA58" s="39"/>
      <c r="AB58" s="39"/>
      <c r="AC58" s="39"/>
      <c r="AD58" s="39"/>
      <c r="AE58" s="39"/>
      <c r="AF58" s="39"/>
      <c r="AG58" s="39"/>
      <c r="AH58" s="66"/>
    </row>
    <row r="59" spans="2:34" x14ac:dyDescent="0.3">
      <c r="B59" s="39"/>
      <c r="C59" s="39"/>
      <c r="D59" s="39"/>
      <c r="E59" s="39"/>
      <c r="F59" s="39"/>
      <c r="G59" s="39"/>
      <c r="H59" s="40"/>
      <c r="I59" s="40"/>
      <c r="J59" s="40"/>
      <c r="K59" s="40"/>
      <c r="L59" s="39"/>
      <c r="M59" s="39"/>
      <c r="N59" s="39"/>
      <c r="O59" s="39"/>
      <c r="P59" s="39"/>
      <c r="Q59" s="39"/>
      <c r="R59" s="39"/>
      <c r="S59" s="39"/>
      <c r="T59" s="40"/>
      <c r="U59" s="40"/>
      <c r="V59" s="40"/>
      <c r="W59" s="40"/>
      <c r="X59" s="40"/>
      <c r="Y59" s="40"/>
      <c r="Z59" s="40"/>
      <c r="AA59" s="39"/>
      <c r="AB59" s="39"/>
      <c r="AC59" s="39"/>
      <c r="AD59" s="39"/>
      <c r="AE59" s="39"/>
      <c r="AF59" s="39"/>
      <c r="AG59" s="39"/>
      <c r="AH59" s="66"/>
    </row>
    <row r="60" spans="2:34" x14ac:dyDescent="0.3">
      <c r="B60" s="39"/>
      <c r="C60" s="39"/>
      <c r="D60" s="39"/>
      <c r="E60" s="39"/>
      <c r="F60" s="39"/>
      <c r="G60" s="39"/>
      <c r="H60" s="40"/>
      <c r="I60" s="40"/>
      <c r="J60" s="40"/>
      <c r="K60" s="40"/>
      <c r="L60" s="39"/>
      <c r="M60" s="39"/>
      <c r="N60" s="39"/>
      <c r="O60" s="39"/>
      <c r="P60" s="39"/>
      <c r="Q60" s="39"/>
      <c r="R60" s="39"/>
      <c r="S60" s="39"/>
      <c r="T60" s="40"/>
      <c r="U60" s="40"/>
      <c r="V60" s="40"/>
      <c r="W60" s="40"/>
      <c r="X60" s="40"/>
      <c r="Y60" s="40"/>
      <c r="Z60" s="40"/>
      <c r="AA60" s="39"/>
      <c r="AB60" s="39"/>
      <c r="AC60" s="39"/>
      <c r="AD60" s="39"/>
      <c r="AE60" s="39"/>
      <c r="AF60" s="39"/>
      <c r="AG60" s="39"/>
      <c r="AH60" s="66"/>
    </row>
    <row r="61" spans="2:34" x14ac:dyDescent="0.3">
      <c r="B61" s="39"/>
      <c r="C61" s="39"/>
      <c r="D61" s="39"/>
      <c r="E61" s="39"/>
      <c r="F61" s="39"/>
      <c r="G61" s="39"/>
      <c r="H61" s="40"/>
      <c r="I61" s="40"/>
      <c r="J61" s="40"/>
      <c r="K61" s="40"/>
      <c r="L61" s="39"/>
      <c r="M61" s="39"/>
      <c r="N61" s="39"/>
      <c r="O61" s="39"/>
      <c r="P61" s="39"/>
      <c r="Q61" s="39"/>
      <c r="R61" s="39"/>
      <c r="S61" s="39"/>
      <c r="T61" s="40"/>
      <c r="U61" s="40"/>
      <c r="V61" s="40"/>
      <c r="W61" s="40"/>
      <c r="X61" s="40"/>
      <c r="Y61" s="40"/>
      <c r="Z61" s="40"/>
      <c r="AA61" s="39"/>
      <c r="AB61" s="39"/>
      <c r="AC61" s="39"/>
      <c r="AD61" s="39"/>
      <c r="AE61" s="39"/>
      <c r="AF61" s="39"/>
      <c r="AG61" s="39"/>
      <c r="AH61" s="66"/>
    </row>
    <row r="62" spans="2:34" x14ac:dyDescent="0.3">
      <c r="B62" s="39"/>
      <c r="C62" s="39"/>
      <c r="D62" s="39"/>
      <c r="E62" s="39"/>
      <c r="F62" s="39"/>
      <c r="G62" s="39"/>
      <c r="H62" s="40"/>
      <c r="I62" s="40"/>
      <c r="J62" s="40"/>
      <c r="K62" s="40"/>
      <c r="L62" s="39"/>
      <c r="M62" s="39"/>
      <c r="N62" s="39"/>
      <c r="O62" s="39"/>
      <c r="P62" s="39"/>
      <c r="Q62" s="39"/>
      <c r="R62" s="39"/>
      <c r="S62" s="39"/>
      <c r="T62" s="40"/>
      <c r="U62" s="40"/>
      <c r="V62" s="40"/>
      <c r="W62" s="40"/>
      <c r="X62" s="40"/>
      <c r="Y62" s="40"/>
      <c r="Z62" s="40"/>
      <c r="AA62" s="39"/>
      <c r="AB62" s="39"/>
      <c r="AC62" s="39"/>
      <c r="AD62" s="39"/>
      <c r="AE62" s="39"/>
      <c r="AF62" s="39"/>
      <c r="AG62" s="39"/>
      <c r="AH62" s="66"/>
    </row>
    <row r="63" spans="2:34" x14ac:dyDescent="0.3">
      <c r="B63" s="39"/>
      <c r="C63" s="39"/>
      <c r="D63" s="39"/>
      <c r="E63" s="39"/>
      <c r="F63" s="39"/>
      <c r="G63" s="39"/>
      <c r="H63" s="40"/>
      <c r="I63" s="40"/>
      <c r="J63" s="40"/>
      <c r="K63" s="40"/>
      <c r="L63" s="39"/>
      <c r="M63" s="39"/>
      <c r="N63" s="39"/>
      <c r="O63" s="39"/>
      <c r="P63" s="39"/>
      <c r="Q63" s="39"/>
      <c r="R63" s="39"/>
      <c r="S63" s="39"/>
      <c r="T63" s="40"/>
      <c r="U63" s="40"/>
      <c r="V63" s="40"/>
      <c r="W63" s="40"/>
      <c r="X63" s="40"/>
      <c r="Y63" s="40"/>
      <c r="Z63" s="40"/>
      <c r="AA63" s="39"/>
      <c r="AB63" s="39"/>
      <c r="AC63" s="39"/>
      <c r="AD63" s="39"/>
      <c r="AE63" s="39"/>
      <c r="AF63" s="39"/>
      <c r="AG63" s="39"/>
      <c r="AH63" s="66"/>
    </row>
    <row r="64" spans="2:34" x14ac:dyDescent="0.3">
      <c r="B64" s="39"/>
      <c r="C64" s="39"/>
      <c r="D64" s="39"/>
      <c r="E64" s="39"/>
      <c r="F64" s="39"/>
      <c r="G64" s="39"/>
      <c r="H64" s="40"/>
      <c r="I64" s="40"/>
      <c r="J64" s="40"/>
      <c r="K64" s="40"/>
      <c r="L64" s="39"/>
      <c r="M64" s="39"/>
      <c r="N64" s="39"/>
      <c r="O64" s="39"/>
      <c r="P64" s="39"/>
      <c r="Q64" s="39"/>
      <c r="R64" s="39"/>
      <c r="S64" s="39"/>
      <c r="T64" s="40"/>
      <c r="U64" s="40"/>
      <c r="V64" s="40"/>
      <c r="W64" s="40"/>
      <c r="X64" s="40"/>
      <c r="Y64" s="40"/>
      <c r="Z64" s="40"/>
      <c r="AA64" s="39"/>
      <c r="AB64" s="39"/>
      <c r="AC64" s="39"/>
      <c r="AD64" s="39"/>
      <c r="AE64" s="39"/>
      <c r="AF64" s="39"/>
      <c r="AG64" s="39"/>
      <c r="AH64" s="66"/>
    </row>
    <row r="65" spans="2:34" x14ac:dyDescent="0.3">
      <c r="B65" s="39"/>
      <c r="C65" s="39"/>
      <c r="D65" s="39"/>
      <c r="E65" s="39"/>
      <c r="F65" s="39"/>
      <c r="G65" s="39"/>
      <c r="H65" s="40"/>
      <c r="I65" s="40"/>
      <c r="J65" s="40"/>
      <c r="K65" s="40"/>
      <c r="L65" s="39"/>
      <c r="M65" s="39"/>
      <c r="N65" s="39"/>
      <c r="O65" s="39"/>
      <c r="P65" s="39"/>
      <c r="Q65" s="39"/>
      <c r="R65" s="39"/>
      <c r="S65" s="39"/>
      <c r="T65" s="40"/>
      <c r="U65" s="40"/>
      <c r="V65" s="40"/>
      <c r="W65" s="40"/>
      <c r="X65" s="40"/>
      <c r="Y65" s="40"/>
      <c r="Z65" s="40"/>
      <c r="AA65" s="39"/>
      <c r="AB65" s="39"/>
      <c r="AC65" s="39"/>
      <c r="AD65" s="39"/>
      <c r="AE65" s="39"/>
      <c r="AF65" s="39"/>
      <c r="AG65" s="39"/>
      <c r="AH65" s="66"/>
    </row>
    <row r="66" spans="2:34" x14ac:dyDescent="0.3">
      <c r="B66" s="39"/>
      <c r="C66" s="39"/>
      <c r="D66" s="39"/>
      <c r="E66" s="39"/>
      <c r="F66" s="39"/>
      <c r="G66" s="39"/>
      <c r="H66" s="40"/>
      <c r="I66" s="40"/>
      <c r="J66" s="40"/>
      <c r="K66" s="40"/>
      <c r="L66" s="39"/>
      <c r="M66" s="39"/>
      <c r="N66" s="39"/>
      <c r="O66" s="39"/>
      <c r="P66" s="39"/>
      <c r="Q66" s="39"/>
      <c r="R66" s="39"/>
      <c r="S66" s="39"/>
      <c r="T66" s="40"/>
      <c r="U66" s="40"/>
      <c r="V66" s="40"/>
      <c r="W66" s="40"/>
      <c r="X66" s="40"/>
      <c r="Y66" s="40"/>
      <c r="Z66" s="40"/>
      <c r="AA66" s="39"/>
      <c r="AB66" s="39"/>
      <c r="AC66" s="39"/>
      <c r="AD66" s="39"/>
      <c r="AE66" s="39"/>
      <c r="AF66" s="39"/>
      <c r="AG66" s="39"/>
      <c r="AH66" s="66"/>
    </row>
    <row r="67" spans="2:34" x14ac:dyDescent="0.3">
      <c r="B67" s="39"/>
      <c r="C67" s="39"/>
      <c r="D67" s="39"/>
      <c r="E67" s="39"/>
      <c r="F67" s="39"/>
      <c r="G67" s="39"/>
      <c r="H67" s="40"/>
      <c r="I67" s="40"/>
      <c r="J67" s="40"/>
      <c r="K67" s="40"/>
      <c r="L67" s="39"/>
      <c r="M67" s="39"/>
      <c r="N67" s="39"/>
      <c r="O67" s="39"/>
      <c r="P67" s="39"/>
      <c r="Q67" s="39"/>
      <c r="R67" s="39"/>
      <c r="S67" s="39"/>
      <c r="T67" s="40"/>
      <c r="U67" s="40"/>
      <c r="V67" s="40"/>
      <c r="W67" s="40"/>
      <c r="X67" s="40"/>
      <c r="Y67" s="40"/>
      <c r="Z67" s="40"/>
      <c r="AA67" s="39"/>
      <c r="AB67" s="39"/>
      <c r="AC67" s="39"/>
      <c r="AD67" s="39"/>
      <c r="AE67" s="39"/>
      <c r="AF67" s="39"/>
      <c r="AG67" s="39"/>
      <c r="AH67" s="66"/>
    </row>
    <row r="68" spans="2:34" x14ac:dyDescent="0.3">
      <c r="B68" s="39"/>
      <c r="C68" s="39"/>
      <c r="D68" s="39"/>
      <c r="E68" s="39"/>
      <c r="F68" s="39"/>
      <c r="G68" s="39"/>
      <c r="H68" s="40"/>
      <c r="I68" s="40"/>
      <c r="J68" s="40"/>
      <c r="K68" s="40"/>
      <c r="L68" s="39"/>
      <c r="M68" s="39"/>
      <c r="N68" s="39"/>
      <c r="O68" s="39"/>
      <c r="P68" s="39"/>
      <c r="Q68" s="39"/>
      <c r="R68" s="39"/>
      <c r="S68" s="39"/>
      <c r="T68" s="40"/>
      <c r="U68" s="40"/>
      <c r="V68" s="40"/>
      <c r="W68" s="40"/>
      <c r="X68" s="40"/>
      <c r="Y68" s="40"/>
      <c r="Z68" s="40"/>
      <c r="AA68" s="39"/>
      <c r="AB68" s="39"/>
      <c r="AC68" s="39"/>
      <c r="AD68" s="39"/>
      <c r="AE68" s="39"/>
      <c r="AF68" s="39"/>
      <c r="AG68" s="39"/>
      <c r="AH68" s="66"/>
    </row>
    <row r="69" spans="2:34" x14ac:dyDescent="0.3">
      <c r="B69" s="39"/>
      <c r="C69" s="39"/>
      <c r="D69" s="39"/>
      <c r="E69" s="39"/>
      <c r="F69" s="39"/>
      <c r="G69" s="39"/>
      <c r="H69" s="40"/>
      <c r="I69" s="40"/>
      <c r="J69" s="40"/>
      <c r="K69" s="40"/>
      <c r="L69" s="39"/>
      <c r="M69" s="39"/>
      <c r="N69" s="39"/>
      <c r="O69" s="39"/>
      <c r="P69" s="39"/>
      <c r="Q69" s="39"/>
      <c r="R69" s="39"/>
      <c r="S69" s="39"/>
      <c r="T69" s="40"/>
      <c r="U69" s="40"/>
      <c r="V69" s="40"/>
      <c r="W69" s="40"/>
      <c r="X69" s="40"/>
      <c r="Y69" s="40"/>
      <c r="Z69" s="40"/>
      <c r="AA69" s="39"/>
      <c r="AB69" s="39"/>
      <c r="AC69" s="39"/>
      <c r="AD69" s="39"/>
      <c r="AE69" s="39"/>
      <c r="AF69" s="39"/>
      <c r="AG69" s="39"/>
      <c r="AH69" s="66"/>
    </row>
    <row r="70" spans="2:34" x14ac:dyDescent="0.3">
      <c r="B70" s="39"/>
      <c r="C70" s="39"/>
      <c r="D70" s="39"/>
      <c r="E70" s="39"/>
      <c r="F70" s="39"/>
      <c r="G70" s="39"/>
      <c r="H70" s="40"/>
      <c r="I70" s="40"/>
      <c r="J70" s="40"/>
      <c r="K70" s="40"/>
      <c r="L70" s="39"/>
      <c r="M70" s="39"/>
      <c r="N70" s="39"/>
      <c r="O70" s="39"/>
      <c r="P70" s="39"/>
      <c r="Q70" s="39"/>
      <c r="R70" s="39"/>
      <c r="S70" s="39"/>
      <c r="T70" s="40"/>
      <c r="U70" s="40"/>
      <c r="V70" s="40"/>
      <c r="W70" s="40"/>
      <c r="X70" s="40"/>
      <c r="Y70" s="40"/>
      <c r="Z70" s="40"/>
      <c r="AA70" s="39"/>
      <c r="AB70" s="39"/>
      <c r="AC70" s="39"/>
      <c r="AD70" s="39"/>
      <c r="AE70" s="39"/>
      <c r="AF70" s="39"/>
      <c r="AG70" s="39"/>
      <c r="AH70" s="66"/>
    </row>
    <row r="71" spans="2:34" x14ac:dyDescent="0.3">
      <c r="B71" s="39"/>
      <c r="C71" s="39"/>
      <c r="D71" s="39"/>
      <c r="E71" s="39"/>
      <c r="F71" s="39"/>
      <c r="G71" s="39"/>
      <c r="H71" s="40"/>
      <c r="I71" s="40"/>
      <c r="J71" s="40"/>
      <c r="K71" s="40"/>
      <c r="L71" s="39"/>
      <c r="M71" s="39"/>
      <c r="N71" s="39"/>
      <c r="O71" s="39"/>
      <c r="P71" s="39"/>
      <c r="Q71" s="39"/>
      <c r="R71" s="39"/>
      <c r="S71" s="39"/>
      <c r="T71" s="40"/>
      <c r="U71" s="40"/>
      <c r="V71" s="40"/>
      <c r="W71" s="40"/>
      <c r="X71" s="40"/>
      <c r="Y71" s="40"/>
      <c r="Z71" s="40"/>
      <c r="AA71" s="39"/>
      <c r="AB71" s="39"/>
      <c r="AC71" s="39"/>
      <c r="AD71" s="39"/>
      <c r="AE71" s="39"/>
      <c r="AF71" s="39"/>
      <c r="AG71" s="39"/>
      <c r="AH71" s="66"/>
    </row>
    <row r="72" spans="2:34" x14ac:dyDescent="0.3">
      <c r="B72" s="39"/>
      <c r="D72" s="39"/>
      <c r="E72" s="39"/>
      <c r="F72" s="39"/>
      <c r="G72" s="39"/>
      <c r="H72" s="40"/>
      <c r="I72" s="40"/>
      <c r="J72" s="40"/>
      <c r="K72" s="40"/>
      <c r="L72" s="39"/>
      <c r="M72" s="39"/>
      <c r="N72" s="39"/>
      <c r="O72" s="39"/>
      <c r="P72" s="39"/>
      <c r="Q72" s="39"/>
      <c r="R72" s="39"/>
      <c r="S72" s="39"/>
      <c r="T72" s="40"/>
      <c r="U72" s="40"/>
      <c r="V72" s="40"/>
      <c r="W72" s="40"/>
      <c r="X72" s="40"/>
      <c r="Y72" s="40"/>
      <c r="Z72" s="40"/>
      <c r="AA72" s="39"/>
      <c r="AB72" s="39"/>
      <c r="AC72" s="39"/>
      <c r="AD72" s="39"/>
      <c r="AE72" s="39"/>
      <c r="AF72" s="39"/>
      <c r="AG72" s="39"/>
      <c r="AH72" s="66"/>
    </row>
  </sheetData>
  <sortState ref="A32:AI48">
    <sortCondition ref="B32:B48"/>
  </sortState>
  <mergeCells count="24">
    <mergeCell ref="W32:Y32"/>
    <mergeCell ref="Z32:AB32"/>
    <mergeCell ref="H32:J32"/>
    <mergeCell ref="K32:M32"/>
    <mergeCell ref="N32:P32"/>
    <mergeCell ref="Q32:S32"/>
    <mergeCell ref="T32:V32"/>
    <mergeCell ref="H7:L7"/>
    <mergeCell ref="R7:T7"/>
    <mergeCell ref="X7:Z7"/>
    <mergeCell ref="L8:M8"/>
    <mergeCell ref="R8:T8"/>
    <mergeCell ref="X8:Z8"/>
    <mergeCell ref="Z12:AB12"/>
    <mergeCell ref="H9:K9"/>
    <mergeCell ref="L9:M9"/>
    <mergeCell ref="R9:T9"/>
    <mergeCell ref="X9:Z9"/>
    <mergeCell ref="H12:J12"/>
    <mergeCell ref="K12:M12"/>
    <mergeCell ref="N12:P12"/>
    <mergeCell ref="Q12:S12"/>
    <mergeCell ref="T12:V12"/>
    <mergeCell ref="W12:Y12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0" orientation="landscape" horizontalDpi="4294967293" verticalDpi="300" r:id="rId1"/>
  <headerFooter alignWithMargins="0"/>
  <rowBreaks count="1" manualBreakCount="1">
    <brk id="42" min="1" max="3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30"/>
  <sheetViews>
    <sheetView view="pageBreakPreview" zoomScale="85" zoomScaleSheetLayoutView="85" workbookViewId="0">
      <selection activeCell="B13" sqref="B13:B20"/>
    </sheetView>
  </sheetViews>
  <sheetFormatPr defaultRowHeight="12.75" outlineLevelCol="2" x14ac:dyDescent="0.3"/>
  <cols>
    <col min="1" max="1" width="16.28515625" style="13" customWidth="1" outlineLevel="2"/>
    <col min="2" max="2" width="6.140625" style="13" customWidth="1"/>
    <col min="3" max="3" width="5.7109375" style="13" hidden="1" customWidth="1"/>
    <col min="4" max="4" width="24.42578125" style="13" customWidth="1"/>
    <col min="5" max="5" width="7.85546875" style="15" customWidth="1"/>
    <col min="6" max="6" width="6.5703125" style="15" customWidth="1"/>
    <col min="7" max="7" width="7.28515625" style="13" customWidth="1"/>
    <col min="8" max="8" width="16" style="13" customWidth="1"/>
    <col min="9" max="9" width="5.140625" style="15" customWidth="1"/>
    <col min="10" max="10" width="5.140625" style="15" hidden="1" customWidth="1"/>
    <col min="11" max="13" width="7.42578125" style="15" customWidth="1"/>
    <col min="14" max="14" width="4.28515625" style="15" hidden="1" customWidth="1" outlineLevel="1"/>
    <col min="15" max="15" width="7.28515625" style="13" customWidth="1" collapsed="1"/>
    <col min="16" max="17" width="7.28515625" style="13" customWidth="1"/>
    <col min="18" max="18" width="8" style="13" customWidth="1"/>
    <col min="19" max="19" width="7" style="13" hidden="1" customWidth="1" outlineLevel="1"/>
    <col min="20" max="20" width="6.140625" style="16" customWidth="1" collapsed="1"/>
    <col min="21" max="21" width="23.85546875" style="16" customWidth="1"/>
    <col min="22" max="22" width="5.7109375" style="16" customWidth="1"/>
    <col min="23" max="23" width="4.7109375" style="42" customWidth="1" outlineLevel="1"/>
    <col min="24" max="24" width="4.7109375" style="41" customWidth="1" outlineLevel="1"/>
    <col min="25" max="25" width="4.7109375" style="42" customWidth="1" outlineLevel="1"/>
    <col min="26" max="26" width="4.28515625" style="41" customWidth="1" outlineLevel="1"/>
    <col min="27" max="27" width="4.7109375" style="15" customWidth="1" outlineLevel="1"/>
    <col min="28" max="28" width="6.42578125" style="41" customWidth="1" outlineLevel="1"/>
    <col min="29" max="29" width="8" style="32" customWidth="1" outlineLevel="1"/>
    <col min="30" max="16384" width="9.140625" style="13"/>
  </cols>
  <sheetData>
    <row r="1" spans="1:31" ht="15.75" x14ac:dyDescent="0.3">
      <c r="AD1" s="43" t="s">
        <v>63</v>
      </c>
      <c r="AE1" s="58">
        <v>0</v>
      </c>
    </row>
    <row r="2" spans="1:31" ht="15.75" x14ac:dyDescent="0.3">
      <c r="D2" s="14"/>
      <c r="I2" s="14"/>
      <c r="J2" s="14"/>
      <c r="K2" s="13"/>
      <c r="L2" s="13"/>
      <c r="W2" s="17"/>
      <c r="X2" s="18"/>
      <c r="Y2" s="17"/>
      <c r="Z2" s="18"/>
      <c r="AA2" s="19"/>
      <c r="AB2" s="18"/>
      <c r="AC2" s="20"/>
      <c r="AD2" s="43" t="s">
        <v>32</v>
      </c>
      <c r="AE2" s="58">
        <v>3.6</v>
      </c>
    </row>
    <row r="3" spans="1:31" ht="15.75" x14ac:dyDescent="0.3">
      <c r="D3" s="14"/>
      <c r="I3" s="14"/>
      <c r="J3" s="14"/>
      <c r="K3" s="13"/>
      <c r="L3" s="13"/>
      <c r="W3" s="17"/>
      <c r="X3" s="18"/>
      <c r="Y3" s="17"/>
      <c r="Z3" s="18"/>
      <c r="AA3" s="19"/>
      <c r="AB3" s="18"/>
      <c r="AC3" s="20"/>
      <c r="AD3" s="43" t="s">
        <v>33</v>
      </c>
      <c r="AE3" s="58">
        <v>4</v>
      </c>
    </row>
    <row r="4" spans="1:31" ht="15.75" x14ac:dyDescent="0.3">
      <c r="D4" s="14"/>
      <c r="I4" s="14"/>
      <c r="J4" s="14"/>
      <c r="K4" s="13"/>
      <c r="L4" s="13"/>
      <c r="W4" s="17"/>
      <c r="X4" s="18"/>
      <c r="Y4" s="17"/>
      <c r="Z4" s="18"/>
      <c r="AA4" s="19"/>
      <c r="AB4" s="18"/>
      <c r="AC4" s="20"/>
      <c r="AD4" s="43" t="s">
        <v>34</v>
      </c>
      <c r="AE4" s="58">
        <v>4.3</v>
      </c>
    </row>
    <row r="5" spans="1:31" ht="15.75" x14ac:dyDescent="0.3">
      <c r="B5" s="21"/>
      <c r="C5" s="21"/>
      <c r="D5" s="14"/>
      <c r="I5" s="14"/>
      <c r="J5" s="14"/>
      <c r="K5" s="13"/>
      <c r="L5" s="13"/>
      <c r="W5" s="17"/>
      <c r="X5" s="18"/>
      <c r="Y5" s="17"/>
      <c r="Z5" s="18"/>
      <c r="AA5" s="19"/>
      <c r="AB5" s="18"/>
      <c r="AC5" s="20"/>
      <c r="AD5" s="43">
        <v>3</v>
      </c>
      <c r="AE5" s="58">
        <v>4.7</v>
      </c>
    </row>
    <row r="6" spans="1:31" ht="15.75" x14ac:dyDescent="0.3">
      <c r="D6" s="28" t="str">
        <f>Расп!B26</f>
        <v>ЧЕМПИОНАТ г.Москвы по легкой атлетике</v>
      </c>
      <c r="E6" s="45"/>
      <c r="F6" s="45"/>
      <c r="G6" s="29"/>
      <c r="H6" s="29"/>
      <c r="I6" s="28"/>
      <c r="J6" s="28"/>
      <c r="K6" s="13"/>
      <c r="L6" s="13"/>
      <c r="W6" s="17"/>
      <c r="X6" s="18"/>
      <c r="Y6" s="17"/>
      <c r="Z6" s="18"/>
      <c r="AA6" s="19"/>
      <c r="AB6" s="18"/>
      <c r="AC6" s="20"/>
      <c r="AD6" s="43">
        <v>2</v>
      </c>
      <c r="AE6" s="58">
        <v>5.2</v>
      </c>
    </row>
    <row r="7" spans="1:31" ht="15.75" x14ac:dyDescent="0.3">
      <c r="D7" s="28" t="str">
        <f>Расп!B27</f>
        <v>Москва, ЛФК ЦСКА 23-24.01.2014г.</v>
      </c>
      <c r="E7" s="45"/>
      <c r="F7" s="45"/>
      <c r="G7" s="29"/>
      <c r="H7" s="29"/>
      <c r="I7" s="28"/>
      <c r="J7" s="28"/>
      <c r="K7" s="13"/>
      <c r="L7" s="13"/>
      <c r="W7" s="17"/>
      <c r="X7" s="18"/>
      <c r="Y7" s="17"/>
      <c r="Z7" s="18"/>
      <c r="AA7" s="19"/>
      <c r="AB7" s="18"/>
      <c r="AC7" s="20"/>
      <c r="AD7" s="43">
        <v>1</v>
      </c>
      <c r="AE7" s="58">
        <v>5.6</v>
      </c>
    </row>
    <row r="8" spans="1:31" ht="15.75" x14ac:dyDescent="0.25">
      <c r="D8" s="22"/>
      <c r="I8" s="22"/>
      <c r="J8" s="22"/>
      <c r="K8" s="288">
        <f>Расп!A4</f>
        <v>41662</v>
      </c>
      <c r="L8" s="288"/>
      <c r="N8" s="223"/>
      <c r="O8" s="71" t="s">
        <v>9</v>
      </c>
      <c r="P8" s="74">
        <f>Расп!F4</f>
        <v>0</v>
      </c>
      <c r="W8" s="17"/>
      <c r="X8" s="18"/>
      <c r="Y8" s="17"/>
      <c r="Z8" s="18"/>
      <c r="AA8" s="19"/>
      <c r="AB8" s="18"/>
      <c r="AC8" s="20"/>
      <c r="AD8" s="43" t="s">
        <v>49</v>
      </c>
      <c r="AE8" s="58">
        <v>6</v>
      </c>
    </row>
    <row r="9" spans="1:31" ht="15.75" x14ac:dyDescent="0.3">
      <c r="D9" s="28" t="str">
        <f>Расп!B4</f>
        <v>ПРЫЖОК С ШЕСТОМ</v>
      </c>
      <c r="I9" s="28"/>
      <c r="J9" s="28"/>
      <c r="K9" s="251" t="str">
        <f>Расп!C1</f>
        <v>Начало</v>
      </c>
      <c r="L9" s="51" t="str">
        <f>Расп!C4</f>
        <v>16.10</v>
      </c>
      <c r="N9" s="223"/>
      <c r="O9" s="71" t="s">
        <v>10</v>
      </c>
      <c r="P9" s="74">
        <f>Расп!G4</f>
        <v>0</v>
      </c>
      <c r="Q9" s="71" t="s">
        <v>9</v>
      </c>
      <c r="R9" s="74">
        <f>Расп!I4</f>
        <v>0</v>
      </c>
      <c r="W9" s="17"/>
      <c r="X9" s="18"/>
      <c r="Y9" s="17"/>
      <c r="Z9" s="18"/>
      <c r="AA9" s="19"/>
      <c r="AB9" s="18"/>
      <c r="AC9" s="20"/>
      <c r="AD9" s="43" t="s">
        <v>48</v>
      </c>
      <c r="AE9" s="59">
        <v>6.3</v>
      </c>
    </row>
    <row r="10" spans="1:31" ht="15.75" customHeight="1" x14ac:dyDescent="0.3">
      <c r="D10" s="22" t="str">
        <f>Расп!B29</f>
        <v>ЖЕНЩИНЫ</v>
      </c>
      <c r="I10" s="22"/>
      <c r="J10" s="22"/>
      <c r="K10" s="223"/>
      <c r="L10" s="251" t="str">
        <f>Расп!D1</f>
        <v>Окончание</v>
      </c>
      <c r="M10" s="23"/>
      <c r="N10" s="223"/>
      <c r="O10" s="71" t="s">
        <v>11</v>
      </c>
      <c r="P10" s="74">
        <f>Расп!H4</f>
        <v>0</v>
      </c>
      <c r="Q10" s="75" t="s">
        <v>10</v>
      </c>
      <c r="R10" s="74">
        <f>Расп!J4</f>
        <v>0</v>
      </c>
      <c r="S10" s="22"/>
      <c r="W10" s="17"/>
      <c r="X10" s="18"/>
      <c r="Y10" s="17"/>
      <c r="Z10" s="18"/>
      <c r="AA10" s="19"/>
      <c r="AB10" s="18"/>
      <c r="AC10" s="26" t="s">
        <v>15</v>
      </c>
      <c r="AD10" s="43" t="s">
        <v>47</v>
      </c>
      <c r="AE10" s="59">
        <v>6.7</v>
      </c>
    </row>
    <row r="11" spans="1:31" ht="15.75" x14ac:dyDescent="0.3">
      <c r="D11" s="27" t="s">
        <v>536</v>
      </c>
      <c r="I11" s="71"/>
      <c r="J11" s="71"/>
      <c r="K11" s="72" t="s">
        <v>43</v>
      </c>
      <c r="L11" s="73">
        <f>Расп!E4</f>
        <v>0</v>
      </c>
      <c r="Q11" s="71" t="s">
        <v>11</v>
      </c>
      <c r="R11" s="74">
        <f>Расп!K4</f>
        <v>0</v>
      </c>
      <c r="S11" s="29"/>
      <c r="W11" s="17"/>
      <c r="X11" s="18"/>
      <c r="Y11" s="17"/>
      <c r="Z11" s="18"/>
      <c r="AA11" s="19"/>
      <c r="AB11" s="18"/>
      <c r="AC11" s="26" t="s">
        <v>16</v>
      </c>
    </row>
    <row r="12" spans="1:31" s="37" customFormat="1" x14ac:dyDescent="0.3">
      <c r="A12" s="289" t="s">
        <v>24</v>
      </c>
      <c r="B12" s="38" t="s">
        <v>27</v>
      </c>
      <c r="C12" s="38" t="s">
        <v>27</v>
      </c>
      <c r="D12" s="38" t="s">
        <v>12</v>
      </c>
      <c r="E12" s="38" t="s">
        <v>0</v>
      </c>
      <c r="F12" s="38" t="s">
        <v>54</v>
      </c>
      <c r="G12" s="38" t="s">
        <v>154</v>
      </c>
      <c r="H12" s="38" t="s">
        <v>6</v>
      </c>
      <c r="I12" s="38" t="s">
        <v>14</v>
      </c>
      <c r="J12" s="38"/>
      <c r="K12" s="38">
        <v>1</v>
      </c>
      <c r="L12" s="38">
        <v>2</v>
      </c>
      <c r="M12" s="38">
        <v>3</v>
      </c>
      <c r="N12" s="291"/>
      <c r="O12" s="38">
        <v>4</v>
      </c>
      <c r="P12" s="38">
        <v>5</v>
      </c>
      <c r="Q12" s="38">
        <v>6</v>
      </c>
      <c r="R12" s="38" t="s">
        <v>41</v>
      </c>
      <c r="S12" s="38" t="s">
        <v>27</v>
      </c>
      <c r="T12" s="34" t="s">
        <v>40</v>
      </c>
      <c r="U12" s="34" t="s">
        <v>42</v>
      </c>
      <c r="V12" s="34"/>
      <c r="W12" s="35" t="s">
        <v>21</v>
      </c>
      <c r="X12" s="36" t="s">
        <v>22</v>
      </c>
      <c r="Y12" s="35" t="s">
        <v>23</v>
      </c>
      <c r="Z12" s="36" t="s">
        <v>68</v>
      </c>
      <c r="AA12" s="26" t="s">
        <v>69</v>
      </c>
      <c r="AB12" s="36" t="s">
        <v>70</v>
      </c>
      <c r="AC12" s="26" t="s">
        <v>19</v>
      </c>
    </row>
    <row r="13" spans="1:31" s="44" customFormat="1" ht="14.45" customHeight="1" x14ac:dyDescent="0.25">
      <c r="A13" s="46">
        <f t="shared" ref="A13:A23" ca="1" si="0">RAND()</f>
        <v>0.99229549131981698</v>
      </c>
      <c r="B13" s="298">
        <v>1</v>
      </c>
      <c r="C13" s="210">
        <f t="shared" ref="C13:C23" si="1">S13</f>
        <v>1</v>
      </c>
      <c r="D13" s="206" t="str">
        <f>VLOOKUP(I13,Уч!$C$2:$L$1102,2,FALSE)</f>
        <v>Клишина Дарья</v>
      </c>
      <c r="E13" s="207">
        <f>VLOOKUP(I13,Уч!$C$2:$L$1102,3,FALSE)</f>
        <v>33253</v>
      </c>
      <c r="F13" s="208" t="str">
        <f>VLOOKUP(I13,Уч!$C$2:$L$1102,4,FALSE)</f>
        <v>мсмк</v>
      </c>
      <c r="G13" s="209" t="str">
        <f>VLOOKUP(I13,Уч!$C$2:$L$1102,5,FALSE)</f>
        <v>Москва</v>
      </c>
      <c r="H13" s="292" t="str">
        <f>VLOOKUP(I13,Уч!$C$2:$L$1102,6,FALSE)</f>
        <v>ЦСП по л/а - ЦСКА</v>
      </c>
      <c r="I13" s="115">
        <v>426</v>
      </c>
      <c r="J13" s="302">
        <f>VLOOKUP(I13,Уч!$C$2:$L$1102,7,FALSE)</f>
        <v>0</v>
      </c>
      <c r="K13" s="294">
        <f t="shared" ref="K13:M20" si="2">IF(W13=0,"X",W13/100)</f>
        <v>6.66</v>
      </c>
      <c r="L13" s="294" t="str">
        <f t="shared" si="2"/>
        <v>X</v>
      </c>
      <c r="M13" s="294">
        <f t="shared" si="2"/>
        <v>6.44</v>
      </c>
      <c r="N13" s="295">
        <v>8</v>
      </c>
      <c r="O13" s="294">
        <f t="shared" ref="O13:Q20" si="3">IF(Z13=0,"X",Z13/100)</f>
        <v>6.54</v>
      </c>
      <c r="P13" s="294" t="str">
        <f t="shared" si="3"/>
        <v>X</v>
      </c>
      <c r="Q13" s="294" t="str">
        <f t="shared" si="3"/>
        <v>X</v>
      </c>
      <c r="R13" s="211">
        <f t="shared" ref="R13:R20" si="4">MAX(W13,X13,Z13,Y13,AA13,AB13)/100</f>
        <v>6.66</v>
      </c>
      <c r="S13" s="296">
        <v>1</v>
      </c>
      <c r="T13" s="294" t="str">
        <f t="shared" ref="T13:T23" si="5">LOOKUP(R13,$AE$1:$AE$12,$AD$1:$AD$12)</f>
        <v>мс</v>
      </c>
      <c r="U13" s="216" t="str">
        <f>VLOOKUP(I13,Уч!$C$2:$L$1102,9,FALSE)</f>
        <v>Шемигон О.С.</v>
      </c>
      <c r="V13" s="47"/>
      <c r="W13" s="48">
        <v>666</v>
      </c>
      <c r="X13" s="49"/>
      <c r="Y13" s="48">
        <v>644</v>
      </c>
      <c r="Z13" s="49">
        <v>654</v>
      </c>
      <c r="AA13" s="48"/>
      <c r="AB13" s="49"/>
      <c r="AC13" s="50">
        <f t="shared" ref="AC13:AC23" si="6">MAX(W13,X13,Z13,Y13,AA13,AB13)</f>
        <v>666</v>
      </c>
    </row>
    <row r="14" spans="1:31" s="44" customFormat="1" ht="14.45" customHeight="1" x14ac:dyDescent="0.25">
      <c r="A14" s="46">
        <f t="shared" ca="1" si="0"/>
        <v>0.21061724140555016</v>
      </c>
      <c r="B14" s="298">
        <v>2</v>
      </c>
      <c r="C14" s="210">
        <f t="shared" si="1"/>
        <v>2</v>
      </c>
      <c r="D14" s="206" t="str">
        <f>VLOOKUP(I14,Уч!$C$2:$L$1102,2,FALSE)</f>
        <v>Айдамирова  Оксана</v>
      </c>
      <c r="E14" s="207">
        <f>VLOOKUP(I14,Уч!$C$2:$L$1102,3,FALSE)</f>
        <v>30949</v>
      </c>
      <c r="F14" s="208" t="str">
        <f>VLOOKUP(I14,Уч!$C$2:$L$1102,4,FALSE)</f>
        <v>мсмк</v>
      </c>
      <c r="G14" s="209" t="str">
        <f>VLOOKUP(I14,Уч!$C$2:$L$1102,5,FALSE)</f>
        <v>Москва</v>
      </c>
      <c r="H14" s="292" t="str">
        <f>VLOOKUP(I14,Уч!$C$2:$L$1102,6,FALSE)</f>
        <v>МГФСО</v>
      </c>
      <c r="I14" s="115">
        <v>421</v>
      </c>
      <c r="J14" s="302">
        <f>VLOOKUP(I14,Уч!$C$2:$L$1102,7,FALSE)</f>
        <v>0</v>
      </c>
      <c r="K14" s="294">
        <f t="shared" si="2"/>
        <v>6.17</v>
      </c>
      <c r="L14" s="294" t="str">
        <f t="shared" si="2"/>
        <v>X</v>
      </c>
      <c r="M14" s="294">
        <f t="shared" si="2"/>
        <v>6.4</v>
      </c>
      <c r="N14" s="295">
        <v>7</v>
      </c>
      <c r="O14" s="294">
        <f t="shared" si="3"/>
        <v>6.38</v>
      </c>
      <c r="P14" s="294" t="str">
        <f t="shared" si="3"/>
        <v>X</v>
      </c>
      <c r="Q14" s="294">
        <f t="shared" si="3"/>
        <v>6.42</v>
      </c>
      <c r="R14" s="211">
        <f t="shared" si="4"/>
        <v>6.42</v>
      </c>
      <c r="S14" s="296">
        <v>2</v>
      </c>
      <c r="T14" s="294" t="str">
        <f t="shared" si="5"/>
        <v>мс</v>
      </c>
      <c r="U14" s="216" t="str">
        <f>VLOOKUP(I14,Уч!$C$2:$L$1102,9,FALSE)</f>
        <v>Плеханов В.В.</v>
      </c>
      <c r="V14" s="47"/>
      <c r="W14" s="48">
        <v>617</v>
      </c>
      <c r="X14" s="49"/>
      <c r="Y14" s="48">
        <v>640</v>
      </c>
      <c r="Z14" s="49">
        <v>638</v>
      </c>
      <c r="AA14" s="48"/>
      <c r="AB14" s="49">
        <v>642</v>
      </c>
      <c r="AC14" s="50">
        <f t="shared" si="6"/>
        <v>642</v>
      </c>
    </row>
    <row r="15" spans="1:31" s="44" customFormat="1" ht="14.45" customHeight="1" x14ac:dyDescent="0.25">
      <c r="A15" s="46">
        <f t="shared" ca="1" si="0"/>
        <v>0.86247616236585622</v>
      </c>
      <c r="B15" s="298">
        <v>3</v>
      </c>
      <c r="C15" s="210">
        <f t="shared" ref="C15" si="7">S15</f>
        <v>8</v>
      </c>
      <c r="D15" s="206" t="str">
        <f>VLOOKUP(I15,Уч!$C$2:$L$1102,2,FALSE)</f>
        <v>Валюкевич Виктория</v>
      </c>
      <c r="E15" s="207">
        <f>VLOOKUP(I15,Уч!$C$2:$L$1102,3,FALSE)</f>
        <v>30093</v>
      </c>
      <c r="F15" s="208" t="str">
        <f>VLOOKUP(I15,Уч!$C$2:$L$1102,4,FALSE)</f>
        <v>мсмк</v>
      </c>
      <c r="G15" s="209" t="str">
        <f>VLOOKUP(I15,Уч!$C$2:$L$1102,5,FALSE)</f>
        <v>Москва</v>
      </c>
      <c r="H15" s="292" t="str">
        <f>VLOOKUP(I15,Уч!$C$2:$L$1102,6,FALSE)</f>
        <v>ЦСП по л/а</v>
      </c>
      <c r="I15" s="115">
        <v>423</v>
      </c>
      <c r="J15" s="302">
        <f>VLOOKUP(I15,Уч!$C$2:$L$1102,7,FALSE)</f>
        <v>0</v>
      </c>
      <c r="K15" s="294">
        <f t="shared" ref="K15" si="8">IF(W15=0,"X",W15/100)</f>
        <v>6.25</v>
      </c>
      <c r="L15" s="294">
        <f t="shared" ref="L15" si="9">IF(X15=0,"X",X15/100)</f>
        <v>6.18</v>
      </c>
      <c r="M15" s="294" t="str">
        <f t="shared" ref="M15" si="10">IF(Y15=0,"X",Y15/100)</f>
        <v>X</v>
      </c>
      <c r="N15" s="295">
        <v>6</v>
      </c>
      <c r="O15" s="294" t="str">
        <f t="shared" ref="O15" si="11">IF(Z15=0,"X",Z15/100)</f>
        <v>X</v>
      </c>
      <c r="P15" s="294" t="str">
        <f t="shared" ref="P15" si="12">IF(AA15=0,"X",AA15/100)</f>
        <v>X</v>
      </c>
      <c r="Q15" s="294" t="str">
        <f t="shared" ref="Q15" si="13">IF(AB15=0,"X",AB15/100)</f>
        <v>X</v>
      </c>
      <c r="R15" s="211">
        <v>6.25</v>
      </c>
      <c r="S15" s="296">
        <v>8</v>
      </c>
      <c r="T15" s="294" t="str">
        <f t="shared" ref="T15" si="14">LOOKUP(R15,$AE$1:$AE$12,$AD$1:$AD$12)</f>
        <v>кмс</v>
      </c>
      <c r="U15" s="216" t="str">
        <f>VLOOKUP(I15,Уч!$C$2:$L$1102,9,FALSE)</f>
        <v>Кузин В.В., Тер-Аванесов Е.М.</v>
      </c>
      <c r="V15" s="47"/>
      <c r="W15" s="48">
        <v>625</v>
      </c>
      <c r="X15" s="49">
        <v>618</v>
      </c>
      <c r="Y15" s="48"/>
      <c r="Z15" s="49"/>
      <c r="AA15" s="48"/>
      <c r="AB15" s="49"/>
      <c r="AC15" s="50">
        <f t="shared" ref="AC15" si="15">MAX(W15,X15,Z15,Y15,AA15,AB15)</f>
        <v>625</v>
      </c>
    </row>
    <row r="16" spans="1:31" s="44" customFormat="1" ht="14.45" customHeight="1" x14ac:dyDescent="0.25">
      <c r="A16" s="46">
        <f t="shared" ca="1" si="0"/>
        <v>0.63680612276460369</v>
      </c>
      <c r="B16" s="298">
        <v>4</v>
      </c>
      <c r="C16" s="210">
        <f t="shared" si="1"/>
        <v>3</v>
      </c>
      <c r="D16" s="206" t="str">
        <f>VLOOKUP(I16,Уч!$C$2:$L$1102,2,FALSE)</f>
        <v>Халютина Екатерина</v>
      </c>
      <c r="E16" s="207">
        <f>VLOOKUP(I16,Уч!$C$2:$L$1102,3,FALSE)</f>
        <v>33254</v>
      </c>
      <c r="F16" s="208" t="str">
        <f>VLOOKUP(I16,Уч!$C$2:$L$1102,4,FALSE)</f>
        <v>мс</v>
      </c>
      <c r="G16" s="209" t="str">
        <f>VLOOKUP(I16,Уч!$C$2:$L$1102,5,FALSE)</f>
        <v>Москва</v>
      </c>
      <c r="H16" s="292" t="str">
        <f>VLOOKUP(I16,Уч!$C$2:$L$1102,6,FALSE)</f>
        <v>Ю.М.-Знаменские</v>
      </c>
      <c r="I16" s="115">
        <v>431</v>
      </c>
      <c r="J16" s="302">
        <f>VLOOKUP(I16,Уч!$C$2:$L$1102,7,FALSE)</f>
        <v>0</v>
      </c>
      <c r="K16" s="294" t="str">
        <f t="shared" si="2"/>
        <v>X</v>
      </c>
      <c r="L16" s="294" t="str">
        <f t="shared" si="2"/>
        <v>X</v>
      </c>
      <c r="M16" s="294">
        <f t="shared" si="2"/>
        <v>6.05</v>
      </c>
      <c r="N16" s="295">
        <v>5</v>
      </c>
      <c r="O16" s="294">
        <f t="shared" si="3"/>
        <v>6</v>
      </c>
      <c r="P16" s="294">
        <f t="shared" si="3"/>
        <v>6.22</v>
      </c>
      <c r="Q16" s="294" t="str">
        <f t="shared" si="3"/>
        <v>X</v>
      </c>
      <c r="R16" s="211">
        <f t="shared" si="4"/>
        <v>6.22</v>
      </c>
      <c r="S16" s="296">
        <v>3</v>
      </c>
      <c r="T16" s="294" t="str">
        <f t="shared" si="5"/>
        <v>кмс</v>
      </c>
      <c r="U16" s="216" t="str">
        <f>VLOOKUP(I16,Уч!$C$2:$L$1102,9,FALSE)</f>
        <v>Иванов В.М.</v>
      </c>
      <c r="V16" s="47"/>
      <c r="W16" s="48"/>
      <c r="X16" s="49"/>
      <c r="Y16" s="48">
        <v>605</v>
      </c>
      <c r="Z16" s="49">
        <v>600</v>
      </c>
      <c r="AA16" s="48">
        <v>622</v>
      </c>
      <c r="AB16" s="49"/>
      <c r="AC16" s="50">
        <f t="shared" si="6"/>
        <v>622</v>
      </c>
    </row>
    <row r="17" spans="1:32" ht="15.75" x14ac:dyDescent="0.25">
      <c r="A17" s="46">
        <f t="shared" ca="1" si="0"/>
        <v>0.20808785260503038</v>
      </c>
      <c r="B17" s="298">
        <v>5</v>
      </c>
      <c r="C17" s="210">
        <f t="shared" si="1"/>
        <v>4</v>
      </c>
      <c r="D17" s="206" t="str">
        <f>VLOOKUP(I17,Уч!$C$2:$L$1102,2,FALSE)</f>
        <v>Ерёмкина Наталья</v>
      </c>
      <c r="E17" s="207">
        <f>VLOOKUP(I17,Уч!$C$2:$L$1102,3,FALSE)</f>
        <v>33666</v>
      </c>
      <c r="F17" s="208" t="str">
        <f>VLOOKUP(I17,Уч!$C$2:$L$1102,4,FALSE)</f>
        <v>кмс</v>
      </c>
      <c r="G17" s="209" t="str">
        <f>VLOOKUP(I17,Уч!$C$2:$L$1102,5,FALSE)</f>
        <v>Москва</v>
      </c>
      <c r="H17" s="292" t="str">
        <f>VLOOKUP(I17,Уч!$C$2:$L$1102,6,FALSE)</f>
        <v>Ю.М.-Знаменские</v>
      </c>
      <c r="I17" s="115">
        <v>424</v>
      </c>
      <c r="J17" s="302">
        <f>VLOOKUP(I17,Уч!$C$2:$L$1102,7,FALSE)</f>
        <v>0</v>
      </c>
      <c r="K17" s="294">
        <f t="shared" si="2"/>
        <v>5.56</v>
      </c>
      <c r="L17" s="294">
        <f t="shared" si="2"/>
        <v>5.84</v>
      </c>
      <c r="M17" s="294" t="str">
        <f t="shared" si="2"/>
        <v>X</v>
      </c>
      <c r="N17" s="295">
        <v>4</v>
      </c>
      <c r="O17" s="294" t="str">
        <f t="shared" si="3"/>
        <v>X</v>
      </c>
      <c r="P17" s="294">
        <f t="shared" si="3"/>
        <v>6</v>
      </c>
      <c r="Q17" s="294" t="str">
        <f t="shared" si="3"/>
        <v>X</v>
      </c>
      <c r="R17" s="211">
        <f t="shared" si="4"/>
        <v>6</v>
      </c>
      <c r="S17" s="296">
        <v>4</v>
      </c>
      <c r="T17" s="294" t="str">
        <f t="shared" si="5"/>
        <v>кмс</v>
      </c>
      <c r="U17" s="216" t="str">
        <f>VLOOKUP(I17,Уч!$C$2:$L$1102,9,FALSE)</f>
        <v>Иванов В.М.</v>
      </c>
      <c r="V17" s="47"/>
      <c r="W17" s="48">
        <v>556</v>
      </c>
      <c r="X17" s="49">
        <v>584</v>
      </c>
      <c r="Y17" s="48"/>
      <c r="Z17" s="49"/>
      <c r="AA17" s="48">
        <v>600</v>
      </c>
      <c r="AB17" s="49"/>
      <c r="AC17" s="50">
        <f t="shared" si="6"/>
        <v>600</v>
      </c>
      <c r="AD17" s="44"/>
      <c r="AE17" s="44"/>
      <c r="AF17" s="44"/>
    </row>
    <row r="18" spans="1:32" s="45" customFormat="1" ht="15.75" x14ac:dyDescent="0.25">
      <c r="A18" s="46">
        <f t="shared" ca="1" si="0"/>
        <v>0.77233444334267487</v>
      </c>
      <c r="B18" s="298">
        <v>6</v>
      </c>
      <c r="C18" s="210">
        <f t="shared" si="1"/>
        <v>5</v>
      </c>
      <c r="D18" s="206" t="str">
        <f>VLOOKUP(I18,Уч!$C$2:$L$1102,2,FALSE)</f>
        <v>Модина Алена</v>
      </c>
      <c r="E18" s="207" t="str">
        <f>VLOOKUP(I18,Уч!$C$2:$L$1102,3,FALSE)</f>
        <v>0.0.96</v>
      </c>
      <c r="F18" s="208">
        <f>VLOOKUP(I18,Уч!$C$2:$L$1102,4,FALSE)</f>
        <v>1</v>
      </c>
      <c r="G18" s="209" t="str">
        <f>VLOOKUP(I18,Уч!$C$2:$L$1102,5,FALSE)</f>
        <v>Москва</v>
      </c>
      <c r="H18" s="292" t="str">
        <f>VLOOKUP(I18,Уч!$C$2:$L$1102,6,FALSE)</f>
        <v>МГФСО</v>
      </c>
      <c r="I18" s="115">
        <v>427</v>
      </c>
      <c r="J18" s="302">
        <f>VLOOKUP(I18,Уч!$C$2:$L$1102,7,FALSE)</f>
        <v>0</v>
      </c>
      <c r="K18" s="294">
        <f t="shared" si="2"/>
        <v>5.26</v>
      </c>
      <c r="L18" s="294">
        <f t="shared" si="2"/>
        <v>5.5</v>
      </c>
      <c r="M18" s="294">
        <f t="shared" si="2"/>
        <v>5.49</v>
      </c>
      <c r="N18" s="295">
        <v>3</v>
      </c>
      <c r="O18" s="294" t="str">
        <f t="shared" si="3"/>
        <v>X</v>
      </c>
      <c r="P18" s="294">
        <f t="shared" si="3"/>
        <v>5.59</v>
      </c>
      <c r="Q18" s="294">
        <f t="shared" si="3"/>
        <v>5.4</v>
      </c>
      <c r="R18" s="211">
        <f t="shared" si="4"/>
        <v>5.59</v>
      </c>
      <c r="S18" s="296">
        <v>5</v>
      </c>
      <c r="T18" s="215">
        <f t="shared" si="5"/>
        <v>2</v>
      </c>
      <c r="U18" s="216" t="str">
        <f>VLOOKUP(I18,Уч!$C$2:$L$1102,9,FALSE)</f>
        <v>Морочко М.А.</v>
      </c>
      <c r="V18" s="47"/>
      <c r="W18" s="48">
        <v>526</v>
      </c>
      <c r="X18" s="49">
        <v>550</v>
      </c>
      <c r="Y18" s="48">
        <v>549</v>
      </c>
      <c r="Z18" s="49"/>
      <c r="AA18" s="48">
        <v>559</v>
      </c>
      <c r="AB18" s="49">
        <v>540</v>
      </c>
      <c r="AC18" s="50">
        <f t="shared" si="6"/>
        <v>559</v>
      </c>
      <c r="AD18" s="43"/>
      <c r="AE18" s="43"/>
      <c r="AF18" s="43"/>
    </row>
    <row r="19" spans="1:32" s="44" customFormat="1" ht="14.45" customHeight="1" x14ac:dyDescent="0.25">
      <c r="A19" s="46">
        <f t="shared" ca="1" si="0"/>
        <v>0.73567001513632557</v>
      </c>
      <c r="B19" s="298">
        <v>7</v>
      </c>
      <c r="C19" s="210">
        <f t="shared" si="1"/>
        <v>6</v>
      </c>
      <c r="D19" s="206" t="str">
        <f>VLOOKUP(I19,Уч!$C$2:$L$1102,2,FALSE)</f>
        <v>Идрисова Эльвира</v>
      </c>
      <c r="E19" s="207">
        <f>VLOOKUP(I19,Уч!$C$2:$L$1102,3,FALSE)</f>
        <v>34988</v>
      </c>
      <c r="F19" s="208">
        <f>VLOOKUP(I19,Уч!$C$2:$L$1102,4,FALSE)</f>
        <v>1</v>
      </c>
      <c r="G19" s="209" t="str">
        <f>VLOOKUP(I19,Уч!$C$2:$L$1102,5,FALSE)</f>
        <v>Москва</v>
      </c>
      <c r="H19" s="292" t="str">
        <f>VLOOKUP(I19,Уч!$C$2:$L$1102,6,FALSE)</f>
        <v>Ю.М.-Знаменские</v>
      </c>
      <c r="I19" s="115">
        <v>396</v>
      </c>
      <c r="J19" s="302">
        <f>VLOOKUP(I19,Уч!$C$2:$L$1102,7,FALSE)</f>
        <v>0</v>
      </c>
      <c r="K19" s="294">
        <f t="shared" si="2"/>
        <v>5.46</v>
      </c>
      <c r="L19" s="294" t="str">
        <f t="shared" si="2"/>
        <v>X</v>
      </c>
      <c r="M19" s="294" t="str">
        <f t="shared" si="2"/>
        <v>X</v>
      </c>
      <c r="N19" s="295">
        <v>2</v>
      </c>
      <c r="O19" s="294" t="str">
        <f t="shared" si="3"/>
        <v>X</v>
      </c>
      <c r="P19" s="294" t="str">
        <f t="shared" si="3"/>
        <v>X</v>
      </c>
      <c r="Q19" s="294">
        <f t="shared" si="3"/>
        <v>5.43</v>
      </c>
      <c r="R19" s="211">
        <f t="shared" si="4"/>
        <v>5.46</v>
      </c>
      <c r="S19" s="296">
        <v>6</v>
      </c>
      <c r="T19" s="215">
        <f t="shared" si="5"/>
        <v>2</v>
      </c>
      <c r="U19" s="216" t="str">
        <f>VLOOKUP(I19,Уч!$C$2:$L$1102,9,FALSE)</f>
        <v>Васяткины В.П., А.В.</v>
      </c>
      <c r="V19" s="47"/>
      <c r="W19" s="48">
        <v>546</v>
      </c>
      <c r="X19" s="49"/>
      <c r="Y19" s="48"/>
      <c r="Z19" s="49"/>
      <c r="AA19" s="48"/>
      <c r="AB19" s="49">
        <v>543</v>
      </c>
      <c r="AC19" s="50">
        <f t="shared" si="6"/>
        <v>546</v>
      </c>
      <c r="AD19" s="43"/>
      <c r="AE19" s="43"/>
      <c r="AF19" s="43"/>
    </row>
    <row r="20" spans="1:32" s="44" customFormat="1" ht="14.45" customHeight="1" x14ac:dyDescent="0.25">
      <c r="A20" s="46">
        <f t="shared" ca="1" si="0"/>
        <v>0.82599185386853136</v>
      </c>
      <c r="B20" s="298">
        <v>8</v>
      </c>
      <c r="C20" s="210">
        <f t="shared" si="1"/>
        <v>7</v>
      </c>
      <c r="D20" s="206" t="str">
        <f>VLOOKUP(I20,Уч!$C$2:$L$1102,2,FALSE)</f>
        <v>Клейн Мария</v>
      </c>
      <c r="E20" s="207">
        <f>VLOOKUP(I20,Уч!$C$2:$L$1102,3,FALSE)</f>
        <v>35179</v>
      </c>
      <c r="F20" s="208">
        <f>VLOOKUP(I20,Уч!$C$2:$L$1102,4,FALSE)</f>
        <v>1</v>
      </c>
      <c r="G20" s="209" t="str">
        <f>VLOOKUP(I20,Уч!$C$2:$L$1102,5,FALSE)</f>
        <v>Москва</v>
      </c>
      <c r="H20" s="292" t="str">
        <f>VLOOKUP(I20,Уч!$C$2:$L$1102,6,FALSE)</f>
        <v>Ю.М.-Знаменские</v>
      </c>
      <c r="I20" s="115">
        <v>425</v>
      </c>
      <c r="J20" s="302">
        <f>VLOOKUP(I20,Уч!$C$2:$L$1102,7,FALSE)</f>
        <v>0</v>
      </c>
      <c r="K20" s="294" t="str">
        <f t="shared" si="2"/>
        <v>X</v>
      </c>
      <c r="L20" s="294">
        <f t="shared" si="2"/>
        <v>5.45</v>
      </c>
      <c r="M20" s="294" t="str">
        <f t="shared" si="2"/>
        <v>X</v>
      </c>
      <c r="N20" s="295">
        <v>1</v>
      </c>
      <c r="O20" s="294">
        <f t="shared" si="3"/>
        <v>4</v>
      </c>
      <c r="P20" s="294">
        <f t="shared" si="3"/>
        <v>4.55</v>
      </c>
      <c r="Q20" s="294" t="str">
        <f t="shared" si="3"/>
        <v>X</v>
      </c>
      <c r="R20" s="211">
        <f t="shared" si="4"/>
        <v>5.45</v>
      </c>
      <c r="S20" s="296">
        <v>7</v>
      </c>
      <c r="T20" s="215">
        <f t="shared" si="5"/>
        <v>2</v>
      </c>
      <c r="U20" s="216" t="str">
        <f>VLOOKUP(I20,Уч!$C$2:$L$1102,9,FALSE)</f>
        <v>Лемеш С.И., Л.А.</v>
      </c>
      <c r="V20" s="47"/>
      <c r="W20" s="48"/>
      <c r="X20" s="49">
        <v>545</v>
      </c>
      <c r="Y20" s="48"/>
      <c r="Z20" s="49">
        <v>400</v>
      </c>
      <c r="AA20" s="48">
        <v>455</v>
      </c>
      <c r="AB20" s="49"/>
      <c r="AC20" s="50">
        <f t="shared" si="6"/>
        <v>545</v>
      </c>
    </row>
    <row r="21" spans="1:32" s="45" customFormat="1" ht="15.75" x14ac:dyDescent="0.25">
      <c r="A21" s="46">
        <f t="shared" ca="1" si="0"/>
        <v>0.90573021006356547</v>
      </c>
      <c r="B21" s="298"/>
      <c r="C21" s="210">
        <f t="shared" si="1"/>
        <v>0</v>
      </c>
      <c r="D21" s="206" t="str">
        <f>VLOOKUP(I21,Уч!$C$2:$L$1102,2,FALSE)</f>
        <v>Пучкина Ирина</v>
      </c>
      <c r="E21" s="207">
        <f>VLOOKUP(I21,Уч!$C$2:$L$1102,3,FALSE)</f>
        <v>34483</v>
      </c>
      <c r="F21" s="208">
        <f>VLOOKUP(I21,Уч!$C$2:$L$1102,4,FALSE)</f>
        <v>1</v>
      </c>
      <c r="G21" s="209" t="str">
        <f>VLOOKUP(I21,Уч!$C$2:$L$1102,5,FALSE)</f>
        <v>Москва</v>
      </c>
      <c r="H21" s="292" t="str">
        <f>VLOOKUP(I21,Уч!$C$2:$L$1102,6,FALSE)</f>
        <v>Ю.М.-Знаменские</v>
      </c>
      <c r="I21" s="115">
        <v>429</v>
      </c>
      <c r="J21" s="302">
        <f>VLOOKUP(I21,Уч!$C$2:$L$1102,7,FALSE)</f>
        <v>0</v>
      </c>
      <c r="K21" s="294"/>
      <c r="L21" s="294"/>
      <c r="M21" s="294"/>
      <c r="N21" s="295"/>
      <c r="O21" s="294"/>
      <c r="P21" s="294"/>
      <c r="Q21" s="294"/>
      <c r="R21" s="211" t="s">
        <v>631</v>
      </c>
      <c r="S21" s="296"/>
      <c r="T21" s="297" t="e">
        <f t="shared" si="5"/>
        <v>#N/A</v>
      </c>
      <c r="U21" s="216" t="str">
        <f>VLOOKUP(I21,Уч!$C$2:$L$1102,9,FALSE)</f>
        <v>Иванов В.М.</v>
      </c>
      <c r="V21" s="47"/>
      <c r="W21" s="48"/>
      <c r="X21" s="49"/>
      <c r="Y21" s="48"/>
      <c r="Z21" s="49"/>
      <c r="AA21" s="48"/>
      <c r="AB21" s="49"/>
      <c r="AC21" s="50">
        <f t="shared" si="6"/>
        <v>0</v>
      </c>
      <c r="AD21" s="44"/>
      <c r="AE21" s="44"/>
      <c r="AF21" s="44"/>
    </row>
    <row r="22" spans="1:32" s="44" customFormat="1" ht="14.45" customHeight="1" x14ac:dyDescent="0.25">
      <c r="A22" s="46">
        <f t="shared" ca="1" si="0"/>
        <v>0.82289527503005511</v>
      </c>
      <c r="B22" s="298"/>
      <c r="C22" s="210">
        <f t="shared" si="1"/>
        <v>0</v>
      </c>
      <c r="D22" s="206" t="str">
        <f>VLOOKUP(I22,Уч!$C$2:$L$1102,2,FALSE)</f>
        <v>Бирюкова Светлана</v>
      </c>
      <c r="E22" s="207">
        <f>VLOOKUP(I22,Уч!$C$2:$L$1102,3,FALSE)</f>
        <v>33329</v>
      </c>
      <c r="F22" s="208" t="str">
        <f>VLOOKUP(I22,Уч!$C$2:$L$1102,4,FALSE)</f>
        <v>мсмк</v>
      </c>
      <c r="G22" s="209" t="str">
        <f>VLOOKUP(I22,Уч!$C$2:$L$1102,5,FALSE)</f>
        <v>Москва-СПб</v>
      </c>
      <c r="H22" s="292" t="str">
        <f>VLOOKUP(I22,Уч!$C$2:$L$1102,6,FALSE)</f>
        <v>ГБУ ЦСП ЛУЧ</v>
      </c>
      <c r="I22" s="115">
        <v>422</v>
      </c>
      <c r="J22" s="302">
        <f>VLOOKUP(I22,Уч!$C$2:$L$1102,7,FALSE)</f>
        <v>0</v>
      </c>
      <c r="K22" s="294"/>
      <c r="L22" s="294"/>
      <c r="M22" s="294"/>
      <c r="N22" s="295"/>
      <c r="O22" s="294"/>
      <c r="P22" s="294"/>
      <c r="Q22" s="294"/>
      <c r="R22" s="211" t="s">
        <v>631</v>
      </c>
      <c r="S22" s="296"/>
      <c r="T22" s="297" t="e">
        <f t="shared" si="5"/>
        <v>#N/A</v>
      </c>
      <c r="U22" s="216" t="str">
        <f>VLOOKUP(I22,Уч!$C$2:$L$1102,9,FALSE)</f>
        <v>Соколов ВФ, Климов А</v>
      </c>
      <c r="V22" s="47"/>
      <c r="W22" s="48"/>
      <c r="X22" s="49"/>
      <c r="Y22" s="48"/>
      <c r="Z22" s="49"/>
      <c r="AA22" s="48"/>
      <c r="AB22" s="49"/>
      <c r="AC22" s="50">
        <f t="shared" si="6"/>
        <v>0</v>
      </c>
    </row>
    <row r="23" spans="1:32" s="44" customFormat="1" ht="14.45" customHeight="1" x14ac:dyDescent="0.25">
      <c r="A23" s="46">
        <f t="shared" ca="1" si="0"/>
        <v>5.0518822378183947E-2</v>
      </c>
      <c r="B23" s="298"/>
      <c r="C23" s="210">
        <f t="shared" si="1"/>
        <v>0</v>
      </c>
      <c r="D23" s="206" t="str">
        <f>VLOOKUP(I23,Уч!$C$2:$L$1102,2,FALSE)</f>
        <v>Стратилатова Дарья</v>
      </c>
      <c r="E23" s="207">
        <f>VLOOKUP(I23,Уч!$C$2:$L$1102,3,FALSE)</f>
        <v>33308</v>
      </c>
      <c r="F23" s="208" t="str">
        <f>VLOOKUP(I23,Уч!$C$2:$L$1102,4,FALSE)</f>
        <v>кмс</v>
      </c>
      <c r="G23" s="209" t="str">
        <f>VLOOKUP(I23,Уч!$C$2:$L$1102,5,FALSE)</f>
        <v>Москва</v>
      </c>
      <c r="H23" s="292" t="str">
        <f>VLOOKUP(I23,Уч!$C$2:$L$1102,6,FALSE)</f>
        <v>МГФСО</v>
      </c>
      <c r="I23" s="115">
        <v>430</v>
      </c>
      <c r="J23" s="302">
        <f>VLOOKUP(I23,Уч!$C$2:$L$1102,7,FALSE)</f>
        <v>0</v>
      </c>
      <c r="K23" s="294"/>
      <c r="L23" s="294"/>
      <c r="M23" s="294"/>
      <c r="N23" s="295"/>
      <c r="O23" s="294"/>
      <c r="P23" s="294"/>
      <c r="Q23" s="294"/>
      <c r="R23" s="211" t="s">
        <v>631</v>
      </c>
      <c r="S23" s="296"/>
      <c r="T23" s="297" t="e">
        <f t="shared" si="5"/>
        <v>#N/A</v>
      </c>
      <c r="U23" s="216" t="str">
        <f>VLOOKUP(I23,Уч!$C$2:$L$1102,9,FALSE)</f>
        <v>Плеханов В.В.Догонкин В.А.Плындина Е.Ф.</v>
      </c>
      <c r="V23" s="47"/>
      <c r="W23" s="48"/>
      <c r="X23" s="49"/>
      <c r="Y23" s="48"/>
      <c r="Z23" s="49"/>
      <c r="AA23" s="48"/>
      <c r="AB23" s="49"/>
      <c r="AC23" s="50">
        <f t="shared" si="6"/>
        <v>0</v>
      </c>
    </row>
    <row r="24" spans="1:32" s="44" customFormat="1" ht="15.75" x14ac:dyDescent="0.3">
      <c r="E24" s="43"/>
      <c r="G24" s="43"/>
      <c r="H24" s="43"/>
      <c r="I24" s="43"/>
      <c r="J24" s="43"/>
      <c r="K24" s="43"/>
      <c r="L24" s="43"/>
      <c r="M24" s="43"/>
      <c r="S24" s="53"/>
      <c r="T24" s="53"/>
      <c r="U24" s="53"/>
      <c r="V24" s="54"/>
      <c r="W24" s="55"/>
      <c r="X24" s="54"/>
      <c r="Y24" s="54"/>
      <c r="Z24" s="43"/>
      <c r="AA24" s="55"/>
      <c r="AB24" s="56"/>
    </row>
    <row r="25" spans="1:32" s="44" customFormat="1" ht="15.75" x14ac:dyDescent="0.3">
      <c r="C25" s="44" t="s">
        <v>31</v>
      </c>
      <c r="D25" s="43"/>
      <c r="E25" s="43"/>
      <c r="G25" s="43"/>
      <c r="H25" s="43"/>
      <c r="I25" s="43"/>
      <c r="J25" s="43"/>
      <c r="K25" s="43"/>
      <c r="L25" s="43"/>
      <c r="M25" s="43"/>
      <c r="S25" s="53"/>
      <c r="T25" s="53"/>
      <c r="U25" s="53"/>
      <c r="V25" s="54"/>
      <c r="W25" s="55"/>
      <c r="X25" s="54"/>
      <c r="Y25" s="54"/>
      <c r="Z25" s="43"/>
      <c r="AA25" s="55"/>
      <c r="AB25" s="56"/>
    </row>
    <row r="26" spans="1:32" s="44" customFormat="1" ht="15.75" x14ac:dyDescent="0.3">
      <c r="C26" s="44" t="s">
        <v>46</v>
      </c>
      <c r="D26" s="44" t="s">
        <v>46</v>
      </c>
      <c r="E26" s="43"/>
      <c r="G26" s="43"/>
      <c r="H26" s="43"/>
      <c r="I26" s="43"/>
      <c r="J26" s="43"/>
      <c r="K26" s="43"/>
      <c r="L26" s="43"/>
      <c r="M26" s="43"/>
      <c r="S26" s="53"/>
      <c r="T26" s="53"/>
      <c r="U26" s="53"/>
      <c r="V26" s="54"/>
      <c r="W26" s="55"/>
      <c r="X26" s="54"/>
      <c r="Y26" s="54"/>
      <c r="Z26" s="43"/>
      <c r="AA26" s="55"/>
      <c r="AB26" s="56"/>
    </row>
    <row r="27" spans="1:32" s="44" customFormat="1" ht="15.75" x14ac:dyDescent="0.3">
      <c r="D27" s="43"/>
      <c r="E27" s="43"/>
      <c r="G27" s="43"/>
      <c r="H27" s="43"/>
      <c r="I27" s="43"/>
      <c r="J27" s="43"/>
      <c r="K27" s="43"/>
      <c r="L27" s="43"/>
      <c r="M27" s="43"/>
      <c r="S27" s="53"/>
      <c r="T27" s="53"/>
      <c r="U27" s="53"/>
      <c r="V27" s="54"/>
      <c r="W27" s="55"/>
      <c r="X27" s="54"/>
      <c r="Y27" s="54"/>
      <c r="Z27" s="43"/>
      <c r="AA27" s="55"/>
      <c r="AB27" s="56"/>
    </row>
    <row r="28" spans="1:32" s="44" customFormat="1" ht="15.75" x14ac:dyDescent="0.3">
      <c r="C28" s="44" t="s">
        <v>31</v>
      </c>
      <c r="D28" s="43"/>
      <c r="E28" s="43"/>
      <c r="G28" s="43"/>
      <c r="H28" s="43"/>
      <c r="I28" s="43"/>
      <c r="J28" s="43"/>
      <c r="K28" s="43"/>
      <c r="L28" s="43"/>
      <c r="M28" s="43"/>
      <c r="S28" s="53"/>
      <c r="T28" s="53"/>
      <c r="U28" s="53"/>
      <c r="V28" s="54"/>
      <c r="W28" s="55"/>
      <c r="X28" s="54"/>
      <c r="Y28" s="54"/>
      <c r="Z28" s="43"/>
      <c r="AA28" s="55"/>
      <c r="AB28" s="56"/>
    </row>
    <row r="30" spans="1:32" ht="15.75" x14ac:dyDescent="0.3">
      <c r="D30" s="44" t="s">
        <v>31</v>
      </c>
    </row>
  </sheetData>
  <sortState ref="B13:AC23">
    <sortCondition descending="1" ref="R13:R23"/>
  </sortState>
  <mergeCells count="1">
    <mergeCell ref="K8:L8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88" orientation="landscape" horizontalDpi="4294967294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28"/>
  <sheetViews>
    <sheetView view="pageBreakPreview" topLeftCell="E1" zoomScale="85" zoomScaleSheetLayoutView="85" workbookViewId="0">
      <selection activeCell="AE3" sqref="AE3"/>
    </sheetView>
  </sheetViews>
  <sheetFormatPr defaultRowHeight="12.75" outlineLevelCol="2" x14ac:dyDescent="0.3"/>
  <cols>
    <col min="1" max="1" width="16.28515625" style="13" customWidth="1" outlineLevel="2"/>
    <col min="2" max="2" width="5.140625" style="13" hidden="1" customWidth="1"/>
    <col min="3" max="3" width="5.7109375" style="13" customWidth="1"/>
    <col min="4" max="4" width="24.42578125" style="13" customWidth="1"/>
    <col min="5" max="5" width="7.85546875" style="15" customWidth="1"/>
    <col min="6" max="6" width="6.5703125" style="15" customWidth="1"/>
    <col min="7" max="7" width="7.28515625" style="13" customWidth="1"/>
    <col min="8" max="8" width="16" style="13" customWidth="1"/>
    <col min="9" max="9" width="5.140625" style="15" customWidth="1"/>
    <col min="10" max="10" width="5.140625" style="15" hidden="1" customWidth="1"/>
    <col min="11" max="13" width="7.42578125" style="15" customWidth="1"/>
    <col min="14" max="14" width="4.7109375" style="15" hidden="1" customWidth="1" outlineLevel="1"/>
    <col min="15" max="15" width="7.28515625" style="13" customWidth="1" collapsed="1"/>
    <col min="16" max="17" width="7.28515625" style="13" customWidth="1"/>
    <col min="18" max="18" width="8" style="13" customWidth="1"/>
    <col min="19" max="19" width="7" style="13" hidden="1" customWidth="1" outlineLevel="1"/>
    <col min="20" max="20" width="6.140625" style="16" customWidth="1" collapsed="1"/>
    <col min="21" max="21" width="23.85546875" style="16" customWidth="1"/>
    <col min="22" max="22" width="5.7109375" style="16" customWidth="1"/>
    <col min="23" max="23" width="6.28515625" style="42" customWidth="1" outlineLevel="1"/>
    <col min="24" max="24" width="5.85546875" style="41" customWidth="1" outlineLevel="1"/>
    <col min="25" max="25" width="7" style="42" customWidth="1" outlineLevel="1"/>
    <col min="26" max="26" width="6.85546875" style="41" customWidth="1" outlineLevel="1"/>
    <col min="27" max="27" width="7.42578125" style="15" customWidth="1" outlineLevel="1"/>
    <col min="28" max="28" width="8.140625" style="41" bestFit="1" customWidth="1" outlineLevel="1"/>
    <col min="29" max="29" width="8" style="32" customWidth="1" outlineLevel="1"/>
    <col min="30" max="16384" width="9.140625" style="13"/>
  </cols>
  <sheetData>
    <row r="1" spans="1:31" ht="15.75" x14ac:dyDescent="0.3">
      <c r="AD1" s="43" t="s">
        <v>63</v>
      </c>
      <c r="AE1" s="58">
        <v>0</v>
      </c>
    </row>
    <row r="2" spans="1:31" ht="15.75" x14ac:dyDescent="0.3">
      <c r="D2" s="14"/>
      <c r="I2" s="14"/>
      <c r="J2" s="14"/>
      <c r="K2" s="13"/>
      <c r="L2" s="13"/>
      <c r="W2" s="17"/>
      <c r="X2" s="18"/>
      <c r="Y2" s="17"/>
      <c r="Z2" s="18"/>
      <c r="AA2" s="19"/>
      <c r="AB2" s="18"/>
      <c r="AC2" s="20"/>
      <c r="AD2" s="43" t="s">
        <v>32</v>
      </c>
      <c r="AE2" s="58">
        <v>9</v>
      </c>
    </row>
    <row r="3" spans="1:31" ht="15.75" x14ac:dyDescent="0.3">
      <c r="D3" s="14"/>
      <c r="I3" s="14"/>
      <c r="J3" s="14"/>
      <c r="K3" s="13"/>
      <c r="L3" s="13"/>
      <c r="W3" s="17"/>
      <c r="X3" s="18"/>
      <c r="Y3" s="17"/>
      <c r="Z3" s="18"/>
      <c r="AA3" s="19"/>
      <c r="AB3" s="18"/>
      <c r="AC3" s="20"/>
      <c r="AD3" s="43" t="s">
        <v>33</v>
      </c>
      <c r="AE3" s="58">
        <v>9.5</v>
      </c>
    </row>
    <row r="4" spans="1:31" ht="15.75" x14ac:dyDescent="0.3">
      <c r="D4" s="14"/>
      <c r="I4" s="14"/>
      <c r="J4" s="14"/>
      <c r="K4" s="13"/>
      <c r="L4" s="13"/>
      <c r="W4" s="17"/>
      <c r="X4" s="18"/>
      <c r="Y4" s="17"/>
      <c r="Z4" s="18"/>
      <c r="AA4" s="19"/>
      <c r="AB4" s="18"/>
      <c r="AC4" s="20"/>
      <c r="AD4" s="43" t="s">
        <v>34</v>
      </c>
      <c r="AE4" s="58">
        <v>10</v>
      </c>
    </row>
    <row r="5" spans="1:31" ht="15.75" x14ac:dyDescent="0.3">
      <c r="B5" s="21"/>
      <c r="C5" s="21"/>
      <c r="D5" s="14"/>
      <c r="I5" s="14"/>
      <c r="J5" s="14"/>
      <c r="K5" s="13"/>
      <c r="L5" s="13"/>
      <c r="W5" s="17"/>
      <c r="X5" s="18"/>
      <c r="Y5" s="17"/>
      <c r="Z5" s="18"/>
      <c r="AA5" s="19"/>
      <c r="AB5" s="18"/>
      <c r="AC5" s="20"/>
      <c r="AD5" s="43">
        <v>3</v>
      </c>
      <c r="AE5" s="58">
        <v>10.5</v>
      </c>
    </row>
    <row r="6" spans="1:31" ht="15.75" x14ac:dyDescent="0.3">
      <c r="D6" s="28" t="str">
        <f>Расп!B26</f>
        <v>ЧЕМПИОНАТ г.Москвы по легкой атлетике</v>
      </c>
      <c r="E6" s="45"/>
      <c r="F6" s="45"/>
      <c r="G6" s="29"/>
      <c r="H6" s="29"/>
      <c r="I6" s="28"/>
      <c r="J6" s="28"/>
      <c r="K6" s="13"/>
      <c r="L6" s="13"/>
      <c r="W6" s="17"/>
      <c r="X6" s="18"/>
      <c r="Y6" s="17"/>
      <c r="Z6" s="18"/>
      <c r="AA6" s="19"/>
      <c r="AB6" s="18"/>
      <c r="AC6" s="20"/>
      <c r="AD6" s="43">
        <v>2</v>
      </c>
      <c r="AE6" s="58">
        <v>11.3</v>
      </c>
    </row>
    <row r="7" spans="1:31" ht="15.75" x14ac:dyDescent="0.3">
      <c r="D7" s="28" t="str">
        <f>Расп!B27</f>
        <v>Москва, ЛФК ЦСКА 23-24.01.2014г.</v>
      </c>
      <c r="E7" s="45"/>
      <c r="F7" s="45"/>
      <c r="G7" s="29"/>
      <c r="H7" s="29"/>
      <c r="I7" s="28"/>
      <c r="J7" s="28"/>
      <c r="K7" s="13"/>
      <c r="L7" s="13"/>
      <c r="W7" s="17"/>
      <c r="X7" s="18"/>
      <c r="Y7" s="17"/>
      <c r="Z7" s="18"/>
      <c r="AA7" s="19"/>
      <c r="AB7" s="18"/>
      <c r="AC7" s="20"/>
      <c r="AD7" s="43">
        <v>1</v>
      </c>
      <c r="AE7" s="58">
        <v>12.1</v>
      </c>
    </row>
    <row r="8" spans="1:31" ht="15.75" x14ac:dyDescent="0.25">
      <c r="D8" s="22"/>
      <c r="I8" s="22"/>
      <c r="J8" s="22"/>
      <c r="K8" s="288">
        <f>Расп!A5</f>
        <v>41662</v>
      </c>
      <c r="L8" s="288"/>
      <c r="N8" s="223"/>
      <c r="O8" s="71" t="s">
        <v>9</v>
      </c>
      <c r="P8" s="74">
        <f>Расп!F4</f>
        <v>0</v>
      </c>
      <c r="W8" s="17"/>
      <c r="X8" s="18"/>
      <c r="Y8" s="17"/>
      <c r="Z8" s="18"/>
      <c r="AA8" s="19"/>
      <c r="AB8" s="18"/>
      <c r="AC8" s="20"/>
      <c r="AD8" s="43" t="s">
        <v>49</v>
      </c>
      <c r="AE8" s="58">
        <v>12.9</v>
      </c>
    </row>
    <row r="9" spans="1:31" ht="15.75" x14ac:dyDescent="0.3">
      <c r="D9" s="28" t="str">
        <f>Расп!B14</f>
        <v>ТРОЙНОЙ ПРЫЖОК</v>
      </c>
      <c r="I9" s="28"/>
      <c r="J9" s="28"/>
      <c r="K9" s="251" t="str">
        <f>Расп!C1</f>
        <v>Начало</v>
      </c>
      <c r="L9" s="51" t="s">
        <v>591</v>
      </c>
      <c r="N9" s="223"/>
      <c r="O9" s="71" t="s">
        <v>10</v>
      </c>
      <c r="P9" s="74">
        <f>Расп!G4</f>
        <v>0</v>
      </c>
      <c r="Q9" s="71" t="s">
        <v>9</v>
      </c>
      <c r="R9" s="74">
        <f>Расп!I4</f>
        <v>0</v>
      </c>
      <c r="W9" s="17"/>
      <c r="X9" s="18"/>
      <c r="Y9" s="17"/>
      <c r="Z9" s="18"/>
      <c r="AA9" s="19"/>
      <c r="AB9" s="18"/>
      <c r="AC9" s="20"/>
      <c r="AD9" s="43" t="s">
        <v>48</v>
      </c>
      <c r="AE9" s="59">
        <v>13.5</v>
      </c>
    </row>
    <row r="10" spans="1:31" ht="15.75" customHeight="1" x14ac:dyDescent="0.3">
      <c r="D10" s="22" t="str">
        <f>Расп!B29</f>
        <v>ЖЕНЩИНЫ</v>
      </c>
      <c r="I10" s="22"/>
      <c r="J10" s="22"/>
      <c r="K10" s="24"/>
      <c r="L10" s="51">
        <f>Расп!D5</f>
        <v>0</v>
      </c>
      <c r="M10" s="23"/>
      <c r="N10" s="223"/>
      <c r="O10" s="71" t="s">
        <v>11</v>
      </c>
      <c r="P10" s="74">
        <f>Расп!H4</f>
        <v>0</v>
      </c>
      <c r="Q10" s="75" t="s">
        <v>10</v>
      </c>
      <c r="R10" s="74">
        <f>Расп!J4</f>
        <v>0</v>
      </c>
      <c r="S10" s="22"/>
      <c r="W10" s="17"/>
      <c r="X10" s="18"/>
      <c r="Y10" s="17"/>
      <c r="Z10" s="18"/>
      <c r="AA10" s="19"/>
      <c r="AB10" s="18"/>
      <c r="AC10" s="26" t="s">
        <v>15</v>
      </c>
      <c r="AD10" s="43" t="s">
        <v>47</v>
      </c>
      <c r="AE10" s="59">
        <v>14.25</v>
      </c>
    </row>
    <row r="11" spans="1:31" ht="15.75" x14ac:dyDescent="0.3">
      <c r="D11" s="27" t="s">
        <v>536</v>
      </c>
      <c r="I11" s="71"/>
      <c r="J11" s="71"/>
      <c r="K11" s="72" t="s">
        <v>43</v>
      </c>
      <c r="L11" s="73">
        <f>Расп!E4</f>
        <v>0</v>
      </c>
      <c r="Q11" s="71" t="s">
        <v>11</v>
      </c>
      <c r="R11" s="74">
        <f>Расп!K4</f>
        <v>0</v>
      </c>
      <c r="S11" s="29"/>
      <c r="W11" s="17"/>
      <c r="X11" s="18"/>
      <c r="Y11" s="17"/>
      <c r="Z11" s="18"/>
      <c r="AA11" s="19"/>
      <c r="AB11" s="18"/>
      <c r="AC11" s="26" t="s">
        <v>16</v>
      </c>
    </row>
    <row r="12" spans="1:31" s="37" customFormat="1" x14ac:dyDescent="0.3">
      <c r="A12" s="33" t="s">
        <v>24</v>
      </c>
      <c r="B12" s="289"/>
      <c r="C12" s="38" t="s">
        <v>27</v>
      </c>
      <c r="D12" s="38" t="s">
        <v>12</v>
      </c>
      <c r="E12" s="38" t="s">
        <v>0</v>
      </c>
      <c r="F12" s="38" t="s">
        <v>54</v>
      </c>
      <c r="G12" s="38" t="s">
        <v>154</v>
      </c>
      <c r="H12" s="38" t="s">
        <v>6</v>
      </c>
      <c r="I12" s="38" t="s">
        <v>14</v>
      </c>
      <c r="J12" s="38"/>
      <c r="K12" s="38">
        <v>1</v>
      </c>
      <c r="L12" s="38">
        <v>2</v>
      </c>
      <c r="M12" s="38">
        <v>3</v>
      </c>
      <c r="N12" s="291"/>
      <c r="O12" s="38">
        <v>4</v>
      </c>
      <c r="P12" s="38">
        <v>5</v>
      </c>
      <c r="Q12" s="38">
        <v>6</v>
      </c>
      <c r="R12" s="38" t="s">
        <v>41</v>
      </c>
      <c r="S12" s="38" t="s">
        <v>27</v>
      </c>
      <c r="T12" s="34" t="s">
        <v>40</v>
      </c>
      <c r="U12" s="34" t="s">
        <v>42</v>
      </c>
      <c r="V12" s="34"/>
      <c r="W12" s="35" t="s">
        <v>21</v>
      </c>
      <c r="X12" s="36" t="s">
        <v>22</v>
      </c>
      <c r="Y12" s="35" t="s">
        <v>23</v>
      </c>
      <c r="Z12" s="36" t="s">
        <v>68</v>
      </c>
      <c r="AA12" s="26" t="s">
        <v>69</v>
      </c>
      <c r="AB12" s="36" t="s">
        <v>70</v>
      </c>
      <c r="AC12" s="26" t="s">
        <v>19</v>
      </c>
    </row>
    <row r="13" spans="1:31" s="44" customFormat="1" ht="14.45" customHeight="1" x14ac:dyDescent="0.25">
      <c r="A13" s="46">
        <f t="shared" ref="A13:A22" ca="1" si="0">RAND()</f>
        <v>0.72824517930055432</v>
      </c>
      <c r="B13" s="290"/>
      <c r="C13" s="210">
        <f t="shared" ref="C13:C22" si="1">S13</f>
        <v>1</v>
      </c>
      <c r="D13" s="206" t="str">
        <f>VLOOKUP(I13,Уч!$C$2:$L$1102,2,FALSE)</f>
        <v>Валюкевич Виктория</v>
      </c>
      <c r="E13" s="207">
        <f>VLOOKUP(I13,Уч!$C$2:$L$1102,3,FALSE)</f>
        <v>30093</v>
      </c>
      <c r="F13" s="208" t="str">
        <f>VLOOKUP(I13,Уч!$C$2:$L$1102,4,FALSE)</f>
        <v>мсмк</v>
      </c>
      <c r="G13" s="209" t="str">
        <f>VLOOKUP(I13,Уч!$C$2:$L$1102,5,FALSE)</f>
        <v>Москва</v>
      </c>
      <c r="H13" s="292" t="str">
        <f>VLOOKUP(I13,Уч!$C$2:$L$1102,6,FALSE)</f>
        <v>ЦСП по л/а</v>
      </c>
      <c r="I13" s="115">
        <v>423</v>
      </c>
      <c r="J13" s="293">
        <f>VLOOKUP(I13,Уч!$C$2:$L$1102,7,FALSE)</f>
        <v>0</v>
      </c>
      <c r="K13" s="294" t="str">
        <f t="shared" ref="K13:M20" si="2">IF(W13=0,"X",W13/100)</f>
        <v>X</v>
      </c>
      <c r="L13" s="294">
        <f t="shared" si="2"/>
        <v>13.78</v>
      </c>
      <c r="M13" s="294" t="str">
        <f t="shared" si="2"/>
        <v>X</v>
      </c>
      <c r="N13" s="295">
        <v>8</v>
      </c>
      <c r="O13" s="294" t="str">
        <f t="shared" ref="O13:Q20" si="3">IF(Z13=0,"X",Z13/100)</f>
        <v>X</v>
      </c>
      <c r="P13" s="294" t="str">
        <f t="shared" si="3"/>
        <v>X</v>
      </c>
      <c r="Q13" s="294">
        <f t="shared" si="3"/>
        <v>13.79</v>
      </c>
      <c r="R13" s="211">
        <f t="shared" ref="R13:R20" si="4">MAX(W13,X13,Z13,Y13,AA13,AB13)/100</f>
        <v>13.79</v>
      </c>
      <c r="S13" s="296">
        <v>1</v>
      </c>
      <c r="T13" s="294" t="str">
        <f t="shared" ref="T13:T22" si="5">LOOKUP(R13,$AE$1:$AE$12,$AD$1:$AD$12)</f>
        <v>мс</v>
      </c>
      <c r="U13" s="216" t="str">
        <f>VLOOKUP(I13,Уч!$C$2:$L$1102,9,FALSE)</f>
        <v>Кузин В.В., Тер-Аванесов Е.М.</v>
      </c>
      <c r="V13" s="47"/>
      <c r="W13" s="48"/>
      <c r="X13" s="49">
        <v>1378</v>
      </c>
      <c r="Y13" s="48"/>
      <c r="Z13" s="49"/>
      <c r="AA13" s="48"/>
      <c r="AB13" s="49">
        <v>1379</v>
      </c>
      <c r="AC13" s="50">
        <f t="shared" ref="AC13:AC22" si="6">MAX(W13,X13,Z13,Y13,AA13,AB13)</f>
        <v>1379</v>
      </c>
    </row>
    <row r="14" spans="1:31" s="44" customFormat="1" ht="14.45" customHeight="1" x14ac:dyDescent="0.25">
      <c r="A14" s="46">
        <f t="shared" ca="1" si="0"/>
        <v>0.4456882397848394</v>
      </c>
      <c r="B14" s="290"/>
      <c r="C14" s="210">
        <f t="shared" si="1"/>
        <v>2</v>
      </c>
      <c r="D14" s="206" t="str">
        <f>VLOOKUP(I14,Уч!$C$2:$L$1102,2,FALSE)</f>
        <v>Тихонова Олеся</v>
      </c>
      <c r="E14" s="207">
        <f>VLOOKUP(I14,Уч!$C$2:$L$1102,3,FALSE)</f>
        <v>32901</v>
      </c>
      <c r="F14" s="208" t="str">
        <f>VLOOKUP(I14,Уч!$C$2:$L$1102,4,FALSE)</f>
        <v>мс</v>
      </c>
      <c r="G14" s="209" t="str">
        <f>VLOOKUP(I14,Уч!$C$2:$L$1102,5,FALSE)</f>
        <v>Москва</v>
      </c>
      <c r="H14" s="292" t="str">
        <f>VLOOKUP(I14,Уч!$C$2:$L$1102,6,FALSE)</f>
        <v>ЦСП по л/а</v>
      </c>
      <c r="I14" s="115">
        <v>317</v>
      </c>
      <c r="J14" s="293">
        <f>VLOOKUP(I14,Уч!$C$2:$L$1102,7,FALSE)</f>
        <v>0</v>
      </c>
      <c r="K14" s="294">
        <f t="shared" si="2"/>
        <v>12.84</v>
      </c>
      <c r="L14" s="294">
        <f t="shared" si="2"/>
        <v>12.7</v>
      </c>
      <c r="M14" s="294">
        <f t="shared" si="2"/>
        <v>13.3</v>
      </c>
      <c r="N14" s="295">
        <v>7</v>
      </c>
      <c r="O14" s="294">
        <f t="shared" si="3"/>
        <v>13.12</v>
      </c>
      <c r="P14" s="294">
        <f t="shared" si="3"/>
        <v>13.32</v>
      </c>
      <c r="Q14" s="294">
        <f t="shared" si="3"/>
        <v>13.43</v>
      </c>
      <c r="R14" s="211">
        <f t="shared" si="4"/>
        <v>13.43</v>
      </c>
      <c r="S14" s="296">
        <v>2</v>
      </c>
      <c r="T14" s="294" t="str">
        <f t="shared" si="5"/>
        <v>кмс</v>
      </c>
      <c r="U14" s="216" t="str">
        <f>VLOOKUP(I14,Уч!$C$2:$L$1102,9,FALSE)</f>
        <v>Тер-Аванесов Е.М., Догонкин В.А., Цветик А.М.</v>
      </c>
      <c r="V14" s="47"/>
      <c r="W14" s="48">
        <v>1284</v>
      </c>
      <c r="X14" s="49">
        <v>1270</v>
      </c>
      <c r="Y14" s="48">
        <v>1330</v>
      </c>
      <c r="Z14" s="49">
        <v>1312</v>
      </c>
      <c r="AA14" s="48">
        <v>1332</v>
      </c>
      <c r="AB14" s="49">
        <v>1343</v>
      </c>
      <c r="AC14" s="50">
        <f t="shared" si="6"/>
        <v>1343</v>
      </c>
    </row>
    <row r="15" spans="1:31" s="44" customFormat="1" ht="14.45" customHeight="1" x14ac:dyDescent="0.25">
      <c r="A15" s="46">
        <f t="shared" ca="1" si="0"/>
        <v>0.64971640160871957</v>
      </c>
      <c r="B15" s="290"/>
      <c r="C15" s="210">
        <f t="shared" si="1"/>
        <v>3</v>
      </c>
      <c r="D15" s="206" t="str">
        <f>VLOOKUP(I15,Уч!$C$2:$L$1102,2,FALSE)</f>
        <v>Сунцова Мария</v>
      </c>
      <c r="E15" s="207">
        <f>VLOOKUP(I15,Уч!$C$2:$L$1102,3,FALSE)</f>
        <v>35060</v>
      </c>
      <c r="F15" s="208" t="str">
        <f>VLOOKUP(I15,Уч!$C$2:$L$1102,4,FALSE)</f>
        <v>кмс</v>
      </c>
      <c r="G15" s="209" t="str">
        <f>VLOOKUP(I15,Уч!$C$2:$L$1102,5,FALSE)</f>
        <v>Москва</v>
      </c>
      <c r="H15" s="292" t="str">
        <f>VLOOKUP(I15,Уч!$C$2:$L$1102,6,FALSE)</f>
        <v>ГБУ ЦСП ЛУЧ</v>
      </c>
      <c r="I15" s="115">
        <v>349</v>
      </c>
      <c r="J15" s="293">
        <f>VLOOKUP(I15,Уч!$C$2:$L$1102,7,FALSE)</f>
        <v>0</v>
      </c>
      <c r="K15" s="294">
        <f t="shared" si="2"/>
        <v>12.76</v>
      </c>
      <c r="L15" s="294">
        <f t="shared" si="2"/>
        <v>11.91</v>
      </c>
      <c r="M15" s="294">
        <f t="shared" si="2"/>
        <v>11.27</v>
      </c>
      <c r="N15" s="295">
        <v>5</v>
      </c>
      <c r="O15" s="294">
        <f t="shared" si="3"/>
        <v>12.66</v>
      </c>
      <c r="P15" s="294">
        <f t="shared" si="3"/>
        <v>12.53</v>
      </c>
      <c r="Q15" s="294">
        <f t="shared" si="3"/>
        <v>13.12</v>
      </c>
      <c r="R15" s="211">
        <f t="shared" si="4"/>
        <v>13.12</v>
      </c>
      <c r="S15" s="296">
        <v>3</v>
      </c>
      <c r="T15" s="294" t="str">
        <f t="shared" si="5"/>
        <v>кмс</v>
      </c>
      <c r="U15" s="216" t="str">
        <f>VLOOKUP(I15,Уч!$C$2:$L$1102,9,FALSE)</f>
        <v>Соколов В.Ф.</v>
      </c>
      <c r="V15" s="47"/>
      <c r="W15" s="48">
        <v>1276</v>
      </c>
      <c r="X15" s="49">
        <v>1191</v>
      </c>
      <c r="Y15" s="48">
        <v>1127</v>
      </c>
      <c r="Z15" s="49">
        <v>1266</v>
      </c>
      <c r="AA15" s="48">
        <v>1253</v>
      </c>
      <c r="AB15" s="49">
        <v>1312</v>
      </c>
      <c r="AC15" s="50">
        <f t="shared" si="6"/>
        <v>1312</v>
      </c>
    </row>
    <row r="16" spans="1:31" s="44" customFormat="1" ht="14.45" customHeight="1" x14ac:dyDescent="0.25">
      <c r="A16" s="46">
        <f t="shared" ca="1" si="0"/>
        <v>0.36984474385237109</v>
      </c>
      <c r="B16" s="290"/>
      <c r="C16" s="210">
        <f t="shared" si="1"/>
        <v>4</v>
      </c>
      <c r="D16" s="206" t="str">
        <f>VLOOKUP(I16,Уч!$C$2:$L$1102,2,FALSE)</f>
        <v>Саломатина Ольга</v>
      </c>
      <c r="E16" s="207">
        <f>VLOOKUP(I16,Уч!$C$2:$L$1102,3,FALSE)</f>
        <v>33826</v>
      </c>
      <c r="F16" s="208" t="str">
        <f>VLOOKUP(I16,Уч!$C$2:$L$1102,4,FALSE)</f>
        <v>кмс</v>
      </c>
      <c r="G16" s="209" t="str">
        <f>VLOOKUP(I16,Уч!$C$2:$L$1102,5,FALSE)</f>
        <v>Москва</v>
      </c>
      <c r="H16" s="292" t="str">
        <f>VLOOKUP(I16,Уч!$C$2:$L$1102,6,FALSE)</f>
        <v>ЦСП по л/а-
ЦСКА</v>
      </c>
      <c r="I16" s="115">
        <v>348</v>
      </c>
      <c r="J16" s="293">
        <f>VLOOKUP(I16,Уч!$C$2:$L$1102,7,FALSE)</f>
        <v>0</v>
      </c>
      <c r="K16" s="294" t="str">
        <f t="shared" si="2"/>
        <v>X</v>
      </c>
      <c r="L16" s="294">
        <f t="shared" si="2"/>
        <v>13</v>
      </c>
      <c r="M16" s="294" t="str">
        <f t="shared" si="2"/>
        <v>X</v>
      </c>
      <c r="N16" s="295">
        <v>6</v>
      </c>
      <c r="O16" s="294">
        <f t="shared" si="3"/>
        <v>12.88</v>
      </c>
      <c r="P16" s="294" t="str">
        <f t="shared" si="3"/>
        <v>X</v>
      </c>
      <c r="Q16" s="294">
        <f t="shared" si="3"/>
        <v>11.8</v>
      </c>
      <c r="R16" s="211">
        <f t="shared" si="4"/>
        <v>13</v>
      </c>
      <c r="S16" s="296">
        <v>4</v>
      </c>
      <c r="T16" s="294" t="str">
        <f t="shared" si="5"/>
        <v>кмс</v>
      </c>
      <c r="U16" s="216" t="str">
        <f>VLOOKUP(I16,Уч!$C$2:$L$1102,9,FALSE)</f>
        <v>Тер-Аванесов Е.А., Трегубовы О.В., А.В.</v>
      </c>
      <c r="V16" s="47"/>
      <c r="W16" s="48"/>
      <c r="X16" s="49">
        <v>1300</v>
      </c>
      <c r="Y16" s="48"/>
      <c r="Z16" s="49">
        <v>1288</v>
      </c>
      <c r="AA16" s="48"/>
      <c r="AB16" s="49">
        <v>1180</v>
      </c>
      <c r="AC16" s="50">
        <f t="shared" si="6"/>
        <v>1300</v>
      </c>
    </row>
    <row r="17" spans="1:32" s="44" customFormat="1" ht="14.45" customHeight="1" x14ac:dyDescent="0.25">
      <c r="A17" s="46">
        <f t="shared" ca="1" si="0"/>
        <v>0.6648833956895922</v>
      </c>
      <c r="B17" s="290"/>
      <c r="C17" s="210">
        <f t="shared" si="1"/>
        <v>5</v>
      </c>
      <c r="D17" s="206" t="str">
        <f>VLOOKUP(I17,Уч!$C$2:$L$1102,2,FALSE)</f>
        <v>Кравченко Алина</v>
      </c>
      <c r="E17" s="207">
        <f>VLOOKUP(I17,Уч!$C$2:$L$1102,3,FALSE)</f>
        <v>34633</v>
      </c>
      <c r="F17" s="208">
        <f>VLOOKUP(I17,Уч!$C$2:$L$1102,4,FALSE)</f>
        <v>1</v>
      </c>
      <c r="G17" s="209" t="str">
        <f>VLOOKUP(I17,Уч!$C$2:$L$1102,5,FALSE)</f>
        <v>Москва</v>
      </c>
      <c r="H17" s="292" t="str">
        <f>VLOOKUP(I17,Уч!$C$2:$L$1102,6,FALSE)</f>
        <v>Ю.М.-Знаменские</v>
      </c>
      <c r="I17" s="115">
        <v>499</v>
      </c>
      <c r="J17" s="293">
        <f>VLOOKUP(I17,Уч!$C$2:$L$1102,7,FALSE)</f>
        <v>0</v>
      </c>
      <c r="K17" s="294" t="str">
        <f t="shared" si="2"/>
        <v>X</v>
      </c>
      <c r="L17" s="294" t="str">
        <f t="shared" si="2"/>
        <v>X</v>
      </c>
      <c r="M17" s="294" t="str">
        <f t="shared" si="2"/>
        <v>X</v>
      </c>
      <c r="N17" s="295">
        <v>1</v>
      </c>
      <c r="O17" s="294">
        <f t="shared" si="3"/>
        <v>12.35</v>
      </c>
      <c r="P17" s="294">
        <f t="shared" si="3"/>
        <v>12.52</v>
      </c>
      <c r="Q17" s="294" t="str">
        <f t="shared" si="3"/>
        <v>X</v>
      </c>
      <c r="R17" s="211">
        <f t="shared" si="4"/>
        <v>12.52</v>
      </c>
      <c r="S17" s="296">
        <v>5</v>
      </c>
      <c r="T17" s="215">
        <f t="shared" si="5"/>
        <v>1</v>
      </c>
      <c r="U17" s="216" t="str">
        <f>VLOOKUP(I17,Уч!$C$2:$L$1102,9,FALSE)</f>
        <v>Павлова Н.В., Павлов В.И.</v>
      </c>
      <c r="V17" s="47"/>
      <c r="W17" s="48"/>
      <c r="X17" s="49"/>
      <c r="Y17" s="48"/>
      <c r="Z17" s="49">
        <v>1235</v>
      </c>
      <c r="AA17" s="48">
        <v>1252</v>
      </c>
      <c r="AB17" s="49"/>
      <c r="AC17" s="50">
        <f t="shared" si="6"/>
        <v>1252</v>
      </c>
    </row>
    <row r="18" spans="1:32" ht="15.75" x14ac:dyDescent="0.25">
      <c r="A18" s="46">
        <f t="shared" ca="1" si="0"/>
        <v>0.89099956533691238</v>
      </c>
      <c r="B18" s="290"/>
      <c r="C18" s="210">
        <f t="shared" si="1"/>
        <v>6</v>
      </c>
      <c r="D18" s="206" t="str">
        <f>VLOOKUP(I18,Уч!$C$2:$L$1102,2,FALSE)</f>
        <v>Ясинская Яна</v>
      </c>
      <c r="E18" s="207">
        <f>VLOOKUP(I18,Уч!$C$2:$L$1102,3,FALSE)</f>
        <v>34468</v>
      </c>
      <c r="F18" s="208">
        <f>VLOOKUP(I18,Уч!$C$2:$L$1102,4,FALSE)</f>
        <v>1</v>
      </c>
      <c r="G18" s="209" t="str">
        <f>VLOOKUP(I18,Уч!$C$2:$L$1102,5,FALSE)</f>
        <v>Москва</v>
      </c>
      <c r="H18" s="292" t="str">
        <f>VLOOKUP(I18,Уч!$C$2:$L$1102,6,FALSE)</f>
        <v>СДЮСШОР 24</v>
      </c>
      <c r="I18" s="115">
        <v>318</v>
      </c>
      <c r="J18" s="293">
        <f>VLOOKUP(I18,Уч!$C$2:$L$1102,7,FALSE)</f>
        <v>0</v>
      </c>
      <c r="K18" s="294">
        <f t="shared" si="2"/>
        <v>12.21</v>
      </c>
      <c r="L18" s="294">
        <f t="shared" si="2"/>
        <v>12.34</v>
      </c>
      <c r="M18" s="294" t="str">
        <f t="shared" si="2"/>
        <v>X</v>
      </c>
      <c r="N18" s="295">
        <v>4</v>
      </c>
      <c r="O18" s="294" t="str">
        <f t="shared" si="3"/>
        <v>X</v>
      </c>
      <c r="P18" s="294" t="str">
        <f t="shared" si="3"/>
        <v>X</v>
      </c>
      <c r="Q18" s="294">
        <f t="shared" si="3"/>
        <v>12.11</v>
      </c>
      <c r="R18" s="211">
        <f t="shared" si="4"/>
        <v>12.34</v>
      </c>
      <c r="S18" s="296">
        <v>6</v>
      </c>
      <c r="T18" s="215">
        <f t="shared" si="5"/>
        <v>1</v>
      </c>
      <c r="U18" s="216" t="str">
        <f>VLOOKUP(I18,Уч!$C$2:$L$1102,9,FALSE)</f>
        <v>Ревун Д.Д.</v>
      </c>
      <c r="V18" s="47"/>
      <c r="W18" s="48">
        <v>1221</v>
      </c>
      <c r="X18" s="49">
        <v>1234</v>
      </c>
      <c r="Y18" s="48"/>
      <c r="Z18" s="49"/>
      <c r="AA18" s="48"/>
      <c r="AB18" s="49">
        <v>1211</v>
      </c>
      <c r="AC18" s="50">
        <f t="shared" si="6"/>
        <v>1234</v>
      </c>
      <c r="AD18" s="44"/>
      <c r="AE18" s="44"/>
      <c r="AF18" s="44"/>
    </row>
    <row r="19" spans="1:32" s="45" customFormat="1" ht="15.75" x14ac:dyDescent="0.25">
      <c r="A19" s="46">
        <f t="shared" ca="1" si="0"/>
        <v>4.7208149315769998E-2</v>
      </c>
      <c r="B19" s="290"/>
      <c r="C19" s="210">
        <f t="shared" si="1"/>
        <v>7</v>
      </c>
      <c r="D19" s="206" t="str">
        <f>VLOOKUP(I19,Уч!$C$2:$L$1102,2,FALSE)</f>
        <v>Нидбайкина Дарья</v>
      </c>
      <c r="E19" s="207">
        <f>VLOOKUP(I19,Уч!$C$2:$L$1102,3,FALSE)</f>
        <v>34694</v>
      </c>
      <c r="F19" s="208" t="str">
        <f>VLOOKUP(I19,Уч!$C$2:$L$1102,4,FALSE)</f>
        <v>кмс</v>
      </c>
      <c r="G19" s="209" t="str">
        <f>VLOOKUP(I19,Уч!$C$2:$L$1102,5,FALSE)</f>
        <v>Москва</v>
      </c>
      <c r="H19" s="292" t="str">
        <f>VLOOKUP(I19,Уч!$C$2:$L$1102,6,FALSE)</f>
        <v>ЦСП по л/а</v>
      </c>
      <c r="I19" s="115">
        <v>316</v>
      </c>
      <c r="J19" s="293">
        <f>VLOOKUP(I19,Уч!$C$2:$L$1102,7,FALSE)</f>
        <v>0</v>
      </c>
      <c r="K19" s="294" t="str">
        <f t="shared" si="2"/>
        <v>X</v>
      </c>
      <c r="L19" s="294">
        <f t="shared" si="2"/>
        <v>12.18</v>
      </c>
      <c r="M19" s="294">
        <f t="shared" si="2"/>
        <v>12.12</v>
      </c>
      <c r="N19" s="295">
        <v>3</v>
      </c>
      <c r="O19" s="294">
        <f t="shared" si="3"/>
        <v>12.17</v>
      </c>
      <c r="P19" s="294">
        <f t="shared" si="3"/>
        <v>11.91</v>
      </c>
      <c r="Q19" s="294">
        <f t="shared" si="3"/>
        <v>12.17</v>
      </c>
      <c r="R19" s="211">
        <f t="shared" si="4"/>
        <v>12.18</v>
      </c>
      <c r="S19" s="296">
        <v>7</v>
      </c>
      <c r="T19" s="215">
        <f t="shared" si="5"/>
        <v>1</v>
      </c>
      <c r="U19" s="216" t="str">
        <f>VLOOKUP(I19,Уч!$C$2:$L$1102,9,FALSE)</f>
        <v>Тер-Аванесов Е.А., Сехина Т.Г., Ширяев С.П.</v>
      </c>
      <c r="V19" s="47"/>
      <c r="W19" s="48"/>
      <c r="X19" s="49">
        <v>1218</v>
      </c>
      <c r="Y19" s="48">
        <v>1212</v>
      </c>
      <c r="Z19" s="49">
        <v>1217</v>
      </c>
      <c r="AA19" s="48">
        <v>1191</v>
      </c>
      <c r="AB19" s="49">
        <v>1217</v>
      </c>
      <c r="AC19" s="50">
        <f t="shared" si="6"/>
        <v>1218</v>
      </c>
      <c r="AD19" s="43"/>
      <c r="AE19" s="43"/>
      <c r="AF19" s="43"/>
    </row>
    <row r="20" spans="1:32" s="44" customFormat="1" ht="14.45" customHeight="1" x14ac:dyDescent="0.25">
      <c r="A20" s="46">
        <f t="shared" ca="1" si="0"/>
        <v>0.16189439231964353</v>
      </c>
      <c r="B20" s="290"/>
      <c r="C20" s="210">
        <f t="shared" si="1"/>
        <v>8</v>
      </c>
      <c r="D20" s="206" t="str">
        <f>VLOOKUP(I20,Уч!$C$2:$L$1102,2,FALSE)</f>
        <v>Абуладзе Илона</v>
      </c>
      <c r="E20" s="207">
        <f>VLOOKUP(I20,Уч!$C$2:$L$1102,3,FALSE)</f>
        <v>34757</v>
      </c>
      <c r="F20" s="208" t="str">
        <f>VLOOKUP(I20,Уч!$C$2:$L$1102,4,FALSE)</f>
        <v>2</v>
      </c>
      <c r="G20" s="209" t="str">
        <f>VLOOKUP(I20,Уч!$C$2:$L$1102,5,FALSE)</f>
        <v>Москва</v>
      </c>
      <c r="H20" s="292" t="str">
        <f>VLOOKUP(I20,Уч!$C$2:$L$1102,6,FALSE)</f>
        <v>Юность Москвы</v>
      </c>
      <c r="I20" s="115">
        <v>420</v>
      </c>
      <c r="J20" s="293">
        <f>VLOOKUP(I20,Уч!$C$2:$L$1102,7,FALSE)</f>
        <v>0</v>
      </c>
      <c r="K20" s="294" t="str">
        <f t="shared" si="2"/>
        <v>X</v>
      </c>
      <c r="L20" s="294">
        <f t="shared" si="2"/>
        <v>11.74</v>
      </c>
      <c r="M20" s="294" t="str">
        <f t="shared" si="2"/>
        <v>X</v>
      </c>
      <c r="N20" s="295">
        <v>2</v>
      </c>
      <c r="O20" s="294" t="str">
        <f t="shared" si="3"/>
        <v>X</v>
      </c>
      <c r="P20" s="294" t="str">
        <f t="shared" si="3"/>
        <v>X</v>
      </c>
      <c r="Q20" s="294" t="str">
        <f t="shared" si="3"/>
        <v>X</v>
      </c>
      <c r="R20" s="211">
        <f t="shared" si="4"/>
        <v>11.74</v>
      </c>
      <c r="S20" s="296">
        <v>8</v>
      </c>
      <c r="T20" s="215">
        <f t="shared" si="5"/>
        <v>2</v>
      </c>
      <c r="U20" s="216" t="str">
        <f>VLOOKUP(I20,Уч!$C$2:$L$1102,9,FALSE)</f>
        <v>Москаленко В.Ю.</v>
      </c>
      <c r="V20" s="47"/>
      <c r="W20" s="48"/>
      <c r="X20" s="49">
        <v>1174</v>
      </c>
      <c r="Y20" s="48"/>
      <c r="Z20" s="49"/>
      <c r="AA20" s="48"/>
      <c r="AB20" s="49"/>
      <c r="AC20" s="50">
        <f t="shared" si="6"/>
        <v>1174</v>
      </c>
      <c r="AD20" s="43"/>
      <c r="AE20" s="43"/>
      <c r="AF20" s="43"/>
    </row>
    <row r="21" spans="1:32" s="45" customFormat="1" ht="15.75" x14ac:dyDescent="0.25">
      <c r="A21" s="46">
        <f t="shared" ca="1" si="0"/>
        <v>0.60419747772269572</v>
      </c>
      <c r="B21" s="290"/>
      <c r="C21" s="210"/>
      <c r="D21" s="206" t="str">
        <f>VLOOKUP(I21,Уч!$C$2:$L$1102,2,FALSE)</f>
        <v>Пучкина Ирина</v>
      </c>
      <c r="E21" s="207">
        <f>VLOOKUP(I21,Уч!$C$2:$L$1102,3,FALSE)</f>
        <v>34483</v>
      </c>
      <c r="F21" s="208">
        <f>VLOOKUP(I21,Уч!$C$2:$L$1102,4,FALSE)</f>
        <v>1</v>
      </c>
      <c r="G21" s="209" t="str">
        <f>VLOOKUP(I21,Уч!$C$2:$L$1102,5,FALSE)</f>
        <v>Москва</v>
      </c>
      <c r="H21" s="292" t="str">
        <f>VLOOKUP(I21,Уч!$C$2:$L$1102,6,FALSE)</f>
        <v>Ю.М.-Знаменские</v>
      </c>
      <c r="I21" s="115">
        <v>429</v>
      </c>
      <c r="J21" s="293">
        <f>VLOOKUP(I21,Уч!$C$2:$L$1102,7,FALSE)</f>
        <v>0</v>
      </c>
      <c r="K21" s="294"/>
      <c r="L21" s="294"/>
      <c r="M21" s="294"/>
      <c r="N21" s="295"/>
      <c r="O21" s="294"/>
      <c r="P21" s="294"/>
      <c r="Q21" s="294"/>
      <c r="R21" s="211" t="s">
        <v>535</v>
      </c>
      <c r="S21" s="296"/>
      <c r="T21" s="297" t="e">
        <f t="shared" si="5"/>
        <v>#N/A</v>
      </c>
      <c r="U21" s="216" t="str">
        <f>VLOOKUP(I21,Уч!$C$2:$L$1102,9,FALSE)</f>
        <v>Иванов В.М.</v>
      </c>
      <c r="V21" s="47"/>
      <c r="W21" s="48"/>
      <c r="X21" s="49"/>
      <c r="Y21" s="48"/>
      <c r="Z21" s="49"/>
      <c r="AA21" s="48"/>
      <c r="AB21" s="49"/>
      <c r="AC21" s="50">
        <f t="shared" si="6"/>
        <v>0</v>
      </c>
      <c r="AD21" s="44"/>
      <c r="AE21" s="44"/>
      <c r="AF21" s="44"/>
    </row>
    <row r="22" spans="1:32" s="44" customFormat="1" ht="14.45" customHeight="1" x14ac:dyDescent="0.25">
      <c r="A22" s="46">
        <f t="shared" ca="1" si="0"/>
        <v>0.83010997159792288</v>
      </c>
      <c r="B22" s="290"/>
      <c r="C22" s="210"/>
      <c r="D22" s="206" t="str">
        <f>VLOOKUP(I22,Уч!$C$2:$L$1102,2,FALSE)</f>
        <v>Рык Анастасия</v>
      </c>
      <c r="E22" s="207">
        <f>VLOOKUP(I22,Уч!$C$2:$L$1102,3,FALSE)</f>
        <v>35075</v>
      </c>
      <c r="F22" s="208">
        <f>VLOOKUP(I22,Уч!$C$2:$L$1102,4,FALSE)</f>
        <v>1</v>
      </c>
      <c r="G22" s="209" t="str">
        <f>VLOOKUP(I22,Уч!$C$2:$L$1102,5,FALSE)</f>
        <v>Москва</v>
      </c>
      <c r="H22" s="292" t="str">
        <f>VLOOKUP(I22,Уч!$C$2:$L$1102,6,FALSE)</f>
        <v>ЦСП по л/а</v>
      </c>
      <c r="I22" s="115">
        <v>319</v>
      </c>
      <c r="J22" s="293">
        <f>VLOOKUP(I22,Уч!$C$2:$L$1102,7,FALSE)</f>
        <v>0</v>
      </c>
      <c r="K22" s="294"/>
      <c r="L22" s="294"/>
      <c r="M22" s="294"/>
      <c r="N22" s="295"/>
      <c r="O22" s="294"/>
      <c r="P22" s="294"/>
      <c r="Q22" s="294"/>
      <c r="R22" s="211" t="s">
        <v>535</v>
      </c>
      <c r="S22" s="296"/>
      <c r="T22" s="297" t="e">
        <f t="shared" si="5"/>
        <v>#N/A</v>
      </c>
      <c r="U22" s="216" t="str">
        <f>VLOOKUP(I22,Уч!$C$2:$L$1102,9,FALSE)</f>
        <v>Тер-Аванесов Е.А.</v>
      </c>
      <c r="V22" s="47"/>
      <c r="W22" s="48"/>
      <c r="X22" s="49"/>
      <c r="Y22" s="48"/>
      <c r="Z22" s="49"/>
      <c r="AA22" s="48"/>
      <c r="AB22" s="49"/>
      <c r="AC22" s="50">
        <f t="shared" si="6"/>
        <v>0</v>
      </c>
    </row>
    <row r="23" spans="1:32" s="44" customFormat="1" ht="15.75" x14ac:dyDescent="0.3">
      <c r="C23" s="44" t="s">
        <v>46</v>
      </c>
      <c r="E23" s="43"/>
      <c r="G23" s="43"/>
      <c r="H23" s="43"/>
      <c r="I23" s="43"/>
      <c r="J23" s="43"/>
      <c r="K23" s="43"/>
      <c r="L23" s="43"/>
      <c r="M23" s="43"/>
      <c r="S23" s="53"/>
      <c r="T23" s="53"/>
      <c r="U23" s="53"/>
      <c r="V23" s="54"/>
      <c r="W23" s="55"/>
      <c r="X23" s="54"/>
      <c r="Y23" s="54"/>
      <c r="Z23" s="43"/>
      <c r="AA23" s="55"/>
      <c r="AB23" s="56"/>
    </row>
    <row r="24" spans="1:32" s="44" customFormat="1" ht="15.75" x14ac:dyDescent="0.3">
      <c r="D24" s="44" t="s">
        <v>46</v>
      </c>
      <c r="E24" s="43"/>
      <c r="G24" s="43"/>
      <c r="H24" s="43"/>
      <c r="I24" s="43"/>
      <c r="J24" s="43"/>
      <c r="K24" s="43"/>
      <c r="L24" s="43"/>
      <c r="M24" s="43"/>
      <c r="S24" s="53"/>
      <c r="T24" s="53"/>
      <c r="U24" s="53"/>
      <c r="V24" s="54"/>
      <c r="W24" s="55"/>
      <c r="X24" s="54"/>
      <c r="Y24" s="54"/>
      <c r="Z24" s="43"/>
      <c r="AA24" s="55"/>
      <c r="AB24" s="56"/>
    </row>
    <row r="25" spans="1:32" s="44" customFormat="1" ht="15.75" x14ac:dyDescent="0.3">
      <c r="C25" s="44" t="s">
        <v>31</v>
      </c>
      <c r="D25" s="43"/>
      <c r="E25" s="43"/>
      <c r="G25" s="43"/>
      <c r="H25" s="43"/>
      <c r="I25" s="43"/>
      <c r="J25" s="43"/>
      <c r="K25" s="43"/>
      <c r="L25" s="43"/>
      <c r="M25" s="43"/>
      <c r="S25" s="53"/>
      <c r="T25" s="53"/>
      <c r="U25" s="53"/>
      <c r="V25" s="54"/>
      <c r="W25" s="55"/>
      <c r="X25" s="54"/>
      <c r="Y25" s="54"/>
      <c r="Z25" s="43"/>
      <c r="AA25" s="55"/>
      <c r="AB25" s="56"/>
    </row>
    <row r="26" spans="1:32" s="44" customFormat="1" ht="15.75" x14ac:dyDescent="0.3">
      <c r="C26" s="44" t="s">
        <v>46</v>
      </c>
      <c r="D26" s="44" t="s">
        <v>31</v>
      </c>
      <c r="E26" s="43"/>
      <c r="G26" s="43"/>
      <c r="H26" s="43"/>
      <c r="I26" s="43"/>
      <c r="J26" s="43"/>
      <c r="K26" s="43"/>
      <c r="L26" s="43"/>
      <c r="M26" s="43"/>
      <c r="S26" s="53"/>
      <c r="T26" s="53"/>
      <c r="U26" s="53"/>
      <c r="V26" s="54"/>
      <c r="W26" s="55"/>
      <c r="X26" s="54"/>
      <c r="Y26" s="54"/>
      <c r="Z26" s="43"/>
      <c r="AA26" s="55"/>
      <c r="AB26" s="56"/>
    </row>
    <row r="27" spans="1:32" s="44" customFormat="1" ht="15.75" x14ac:dyDescent="0.3">
      <c r="D27" s="43"/>
      <c r="E27" s="43"/>
      <c r="G27" s="43"/>
      <c r="H27" s="43"/>
      <c r="I27" s="43"/>
      <c r="J27" s="43"/>
      <c r="K27" s="43"/>
      <c r="L27" s="43"/>
      <c r="M27" s="43"/>
      <c r="S27" s="53"/>
      <c r="T27" s="53"/>
      <c r="U27" s="53"/>
      <c r="V27" s="54"/>
      <c r="W27" s="55"/>
      <c r="X27" s="54"/>
      <c r="Y27" s="54"/>
      <c r="Z27" s="43"/>
      <c r="AA27" s="55"/>
      <c r="AB27" s="56"/>
    </row>
    <row r="28" spans="1:32" s="44" customFormat="1" ht="15.75" x14ac:dyDescent="0.3">
      <c r="C28" s="44" t="s">
        <v>31</v>
      </c>
      <c r="D28" s="43"/>
      <c r="E28" s="43"/>
      <c r="G28" s="43"/>
      <c r="H28" s="43"/>
      <c r="I28" s="43"/>
      <c r="J28" s="43"/>
      <c r="K28" s="43"/>
      <c r="L28" s="43"/>
      <c r="M28" s="43"/>
      <c r="S28" s="53"/>
      <c r="T28" s="53"/>
      <c r="U28" s="53"/>
      <c r="V28" s="54"/>
      <c r="W28" s="55"/>
      <c r="X28" s="54"/>
      <c r="Y28" s="54"/>
      <c r="Z28" s="43"/>
      <c r="AA28" s="55"/>
      <c r="AB28" s="56"/>
    </row>
  </sheetData>
  <sortState ref="B14:AC23">
    <sortCondition descending="1" ref="R14:R23"/>
  </sortState>
  <mergeCells count="1">
    <mergeCell ref="K8:L8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91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32"/>
  <sheetViews>
    <sheetView view="pageBreakPreview" zoomScaleSheetLayoutView="100" workbookViewId="0">
      <selection activeCell="T19" sqref="T19:T22"/>
    </sheetView>
  </sheetViews>
  <sheetFormatPr defaultRowHeight="12.75" outlineLevelCol="2" x14ac:dyDescent="0.3"/>
  <cols>
    <col min="1" max="1" width="16.28515625" style="13" customWidth="1" outlineLevel="2"/>
    <col min="2" max="2" width="5.140625" style="13" customWidth="1"/>
    <col min="3" max="3" width="5.7109375" style="13" hidden="1" customWidth="1"/>
    <col min="4" max="4" width="24.42578125" style="13" customWidth="1"/>
    <col min="5" max="5" width="7.85546875" style="15" customWidth="1"/>
    <col min="6" max="6" width="6.5703125" style="15" customWidth="1"/>
    <col min="7" max="7" width="7.28515625" style="13" customWidth="1"/>
    <col min="8" max="8" width="16" style="13" customWidth="1"/>
    <col min="9" max="9" width="5.140625" style="15" customWidth="1"/>
    <col min="10" max="10" width="5.140625" style="15" hidden="1" customWidth="1"/>
    <col min="11" max="13" width="7.42578125" style="15" customWidth="1"/>
    <col min="14" max="14" width="4.7109375" style="15" hidden="1" customWidth="1" outlineLevel="1"/>
    <col min="15" max="15" width="7.28515625" style="13" customWidth="1" collapsed="1"/>
    <col min="16" max="17" width="7.28515625" style="13" customWidth="1"/>
    <col min="18" max="18" width="8" style="13" customWidth="1"/>
    <col min="19" max="19" width="7" style="13" hidden="1" customWidth="1" outlineLevel="1"/>
    <col min="20" max="20" width="6.140625" style="16" customWidth="1" collapsed="1"/>
    <col min="21" max="21" width="23.85546875" style="16" customWidth="1"/>
    <col min="22" max="22" width="5.7109375" style="16" customWidth="1"/>
    <col min="23" max="23" width="6" style="42" customWidth="1" outlineLevel="1"/>
    <col min="24" max="24" width="6" style="41" customWidth="1" outlineLevel="1"/>
    <col min="25" max="25" width="6.28515625" style="42" customWidth="1" outlineLevel="1"/>
    <col min="26" max="26" width="6.42578125" style="41" customWidth="1" outlineLevel="1"/>
    <col min="27" max="27" width="6.42578125" style="15" customWidth="1" outlineLevel="1"/>
    <col min="28" max="28" width="6.140625" style="41" customWidth="1" outlineLevel="1"/>
    <col min="29" max="29" width="8" style="32" customWidth="1" outlineLevel="1"/>
    <col min="30" max="16384" width="9.140625" style="13"/>
  </cols>
  <sheetData>
    <row r="1" spans="1:32" ht="15.75" x14ac:dyDescent="0.3">
      <c r="AD1" s="43" t="s">
        <v>63</v>
      </c>
      <c r="AE1" s="58">
        <v>0</v>
      </c>
    </row>
    <row r="2" spans="1:32" ht="15.75" x14ac:dyDescent="0.3">
      <c r="D2" s="14"/>
      <c r="I2" s="14"/>
      <c r="J2" s="14"/>
      <c r="K2" s="13"/>
      <c r="L2" s="13"/>
      <c r="W2" s="17"/>
      <c r="X2" s="18"/>
      <c r="Y2" s="17"/>
      <c r="Z2" s="18"/>
      <c r="AA2" s="19"/>
      <c r="AB2" s="18"/>
      <c r="AC2" s="20"/>
      <c r="AD2" s="43" t="s">
        <v>63</v>
      </c>
      <c r="AE2" s="58">
        <v>0</v>
      </c>
    </row>
    <row r="3" spans="1:32" ht="15.75" x14ac:dyDescent="0.3">
      <c r="D3" s="14"/>
      <c r="I3" s="14"/>
      <c r="J3" s="14"/>
      <c r="K3" s="13"/>
      <c r="L3" s="13"/>
      <c r="W3" s="17"/>
      <c r="X3" s="18"/>
      <c r="Y3" s="17"/>
      <c r="Z3" s="18"/>
      <c r="AA3" s="19"/>
      <c r="AB3" s="18"/>
      <c r="AC3" s="20"/>
      <c r="AD3" s="43" t="s">
        <v>33</v>
      </c>
      <c r="AE3" s="58">
        <v>6.5</v>
      </c>
    </row>
    <row r="4" spans="1:32" ht="15.75" x14ac:dyDescent="0.3">
      <c r="D4" s="14"/>
      <c r="I4" s="14"/>
      <c r="J4" s="14"/>
      <c r="K4" s="13"/>
      <c r="L4" s="13"/>
      <c r="W4" s="17"/>
      <c r="X4" s="18"/>
      <c r="Y4" s="17"/>
      <c r="Z4" s="18"/>
      <c r="AA4" s="19"/>
      <c r="AB4" s="18"/>
      <c r="AC4" s="20"/>
      <c r="AD4" s="43" t="s">
        <v>34</v>
      </c>
      <c r="AE4" s="58">
        <v>7.5</v>
      </c>
    </row>
    <row r="5" spans="1:32" ht="15.75" x14ac:dyDescent="0.3">
      <c r="B5" s="21"/>
      <c r="C5" s="21"/>
      <c r="D5" s="14"/>
      <c r="I5" s="14"/>
      <c r="J5" s="14"/>
      <c r="K5" s="13"/>
      <c r="L5" s="13"/>
      <c r="W5" s="17"/>
      <c r="X5" s="18"/>
      <c r="Y5" s="17"/>
      <c r="Z5" s="18"/>
      <c r="AA5" s="19"/>
      <c r="AB5" s="18"/>
      <c r="AC5" s="20"/>
      <c r="AD5" s="43">
        <v>3</v>
      </c>
      <c r="AE5" s="58">
        <v>8.5</v>
      </c>
    </row>
    <row r="6" spans="1:32" ht="15.75" x14ac:dyDescent="0.3">
      <c r="D6" s="28" t="str">
        <f>Расп!B26</f>
        <v>ЧЕМПИОНАТ г.Москвы по легкой атлетике</v>
      </c>
      <c r="E6" s="45"/>
      <c r="F6" s="45"/>
      <c r="G6" s="29"/>
      <c r="H6" s="29"/>
      <c r="I6" s="28"/>
      <c r="J6" s="28"/>
      <c r="K6" s="13"/>
      <c r="L6" s="13"/>
      <c r="W6" s="17"/>
      <c r="X6" s="18"/>
      <c r="Y6" s="17"/>
      <c r="Z6" s="18"/>
      <c r="AA6" s="19"/>
      <c r="AB6" s="18"/>
      <c r="AC6" s="20"/>
      <c r="AD6" s="43">
        <v>2</v>
      </c>
      <c r="AE6" s="58">
        <v>10</v>
      </c>
      <c r="AF6" s="13">
        <v>8</v>
      </c>
    </row>
    <row r="7" spans="1:32" ht="15.75" x14ac:dyDescent="0.3">
      <c r="D7" s="28" t="str">
        <f>Расп!B27</f>
        <v>Москва, ЛФК ЦСКА 23-24.01.2014г.</v>
      </c>
      <c r="E7" s="45"/>
      <c r="F7" s="45"/>
      <c r="G7" s="29"/>
      <c r="H7" s="29"/>
      <c r="I7" s="28"/>
      <c r="J7" s="28"/>
      <c r="K7" s="13"/>
      <c r="L7" s="13"/>
      <c r="W7" s="17"/>
      <c r="X7" s="18"/>
      <c r="Y7" s="17"/>
      <c r="Z7" s="18"/>
      <c r="AA7" s="19"/>
      <c r="AB7" s="18"/>
      <c r="AC7" s="20"/>
      <c r="AD7" s="43">
        <v>1</v>
      </c>
      <c r="AE7" s="58">
        <v>12</v>
      </c>
    </row>
    <row r="8" spans="1:32" ht="15.75" x14ac:dyDescent="0.25">
      <c r="D8" s="22"/>
      <c r="I8" s="22"/>
      <c r="J8" s="22"/>
      <c r="K8" s="288">
        <f>Расп!A6</f>
        <v>41662</v>
      </c>
      <c r="L8" s="288"/>
      <c r="O8" s="71" t="s">
        <v>9</v>
      </c>
      <c r="P8" s="74">
        <f>Расп!F4</f>
        <v>0</v>
      </c>
      <c r="W8" s="17"/>
      <c r="X8" s="18"/>
      <c r="Y8" s="17"/>
      <c r="Z8" s="18"/>
      <c r="AA8" s="19"/>
      <c r="AB8" s="18"/>
      <c r="AC8" s="20"/>
      <c r="AD8" s="43" t="s">
        <v>49</v>
      </c>
      <c r="AE8" s="58">
        <v>14</v>
      </c>
    </row>
    <row r="9" spans="1:32" ht="15.75" x14ac:dyDescent="0.3">
      <c r="D9" s="28" t="str">
        <f>Расп!B3</f>
        <v>ТОЛКАНИЕ ЯДРА</v>
      </c>
      <c r="I9" s="28"/>
      <c r="J9" s="28"/>
      <c r="K9" s="251" t="str">
        <f>Расп!C1</f>
        <v>Начало</v>
      </c>
      <c r="L9" s="51" t="str">
        <f>Расп!C6</f>
        <v>16.55</v>
      </c>
      <c r="O9" s="71" t="s">
        <v>10</v>
      </c>
      <c r="P9" s="74">
        <f>Расп!G4</f>
        <v>0</v>
      </c>
      <c r="Q9" s="71" t="s">
        <v>9</v>
      </c>
      <c r="R9" s="74">
        <f>Расп!I4</f>
        <v>0</v>
      </c>
      <c r="W9" s="17"/>
      <c r="X9" s="18"/>
      <c r="Y9" s="17"/>
      <c r="Z9" s="18"/>
      <c r="AA9" s="19"/>
      <c r="AB9" s="18"/>
      <c r="AC9" s="20"/>
      <c r="AD9" s="43" t="s">
        <v>48</v>
      </c>
      <c r="AE9" s="59">
        <v>15.8</v>
      </c>
    </row>
    <row r="10" spans="1:32" ht="15.75" customHeight="1" x14ac:dyDescent="0.3">
      <c r="D10" s="22" t="str">
        <f>Расп!B29</f>
        <v>ЖЕНЩИНЫ</v>
      </c>
      <c r="I10" s="22"/>
      <c r="J10" s="22"/>
      <c r="K10" s="251" t="str">
        <f>Расп!D1</f>
        <v>Окончание</v>
      </c>
      <c r="L10" s="51">
        <f>Расп!D6</f>
        <v>0</v>
      </c>
      <c r="M10" s="23"/>
      <c r="O10" s="71" t="s">
        <v>11</v>
      </c>
      <c r="P10" s="74">
        <f>Расп!H4</f>
        <v>0</v>
      </c>
      <c r="Q10" s="75" t="s">
        <v>10</v>
      </c>
      <c r="R10" s="74">
        <f>Расп!J4</f>
        <v>0</v>
      </c>
      <c r="S10" s="22"/>
      <c r="W10" s="17"/>
      <c r="X10" s="18"/>
      <c r="Y10" s="17"/>
      <c r="Z10" s="18"/>
      <c r="AA10" s="19"/>
      <c r="AB10" s="18"/>
      <c r="AC10" s="26" t="s">
        <v>15</v>
      </c>
      <c r="AD10" s="43" t="s">
        <v>47</v>
      </c>
      <c r="AE10" s="59">
        <v>18.600000000000001</v>
      </c>
    </row>
    <row r="11" spans="1:32" ht="15.75" x14ac:dyDescent="0.3">
      <c r="D11" s="27" t="s">
        <v>536</v>
      </c>
      <c r="I11" s="71"/>
      <c r="J11" s="71"/>
      <c r="K11" s="72" t="s">
        <v>43</v>
      </c>
      <c r="L11" s="73">
        <f>Расп!E4</f>
        <v>0</v>
      </c>
      <c r="Q11" s="71" t="s">
        <v>11</v>
      </c>
      <c r="R11" s="74">
        <f>Расп!K4</f>
        <v>0</v>
      </c>
      <c r="S11" s="29"/>
      <c r="W11" s="17"/>
      <c r="X11" s="18"/>
      <c r="Y11" s="17"/>
      <c r="Z11" s="18"/>
      <c r="AA11" s="19"/>
      <c r="AB11" s="18"/>
      <c r="AC11" s="26" t="s">
        <v>16</v>
      </c>
    </row>
    <row r="12" spans="1:32" s="37" customFormat="1" x14ac:dyDescent="0.3">
      <c r="A12" s="289" t="s">
        <v>24</v>
      </c>
      <c r="B12" s="38" t="s">
        <v>27</v>
      </c>
      <c r="C12" s="38" t="s">
        <v>27</v>
      </c>
      <c r="D12" s="38" t="s">
        <v>12</v>
      </c>
      <c r="E12" s="38" t="s">
        <v>0</v>
      </c>
      <c r="F12" s="38" t="s">
        <v>54</v>
      </c>
      <c r="G12" s="38" t="s">
        <v>155</v>
      </c>
      <c r="H12" s="38" t="s">
        <v>7</v>
      </c>
      <c r="I12" s="38" t="s">
        <v>14</v>
      </c>
      <c r="J12" s="38"/>
      <c r="K12" s="38">
        <v>1</v>
      </c>
      <c r="L12" s="38">
        <v>2</v>
      </c>
      <c r="M12" s="38">
        <v>3</v>
      </c>
      <c r="N12" s="38"/>
      <c r="O12" s="38">
        <v>4</v>
      </c>
      <c r="P12" s="38">
        <v>5</v>
      </c>
      <c r="Q12" s="38">
        <v>6</v>
      </c>
      <c r="R12" s="38" t="s">
        <v>41</v>
      </c>
      <c r="S12" s="38" t="s">
        <v>27</v>
      </c>
      <c r="T12" s="34" t="s">
        <v>40</v>
      </c>
      <c r="U12" s="34" t="s">
        <v>42</v>
      </c>
      <c r="V12" s="34"/>
      <c r="W12" s="35" t="s">
        <v>21</v>
      </c>
      <c r="X12" s="36" t="s">
        <v>22</v>
      </c>
      <c r="Y12" s="35" t="s">
        <v>23</v>
      </c>
      <c r="Z12" s="36" t="s">
        <v>68</v>
      </c>
      <c r="AA12" s="26" t="s">
        <v>69</v>
      </c>
      <c r="AB12" s="36" t="s">
        <v>70</v>
      </c>
      <c r="AC12" s="26" t="s">
        <v>19</v>
      </c>
    </row>
    <row r="13" spans="1:32" s="37" customFormat="1" ht="15.75" x14ac:dyDescent="0.3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4"/>
      <c r="U13" s="34"/>
      <c r="V13" s="34"/>
      <c r="W13" s="35"/>
      <c r="X13" s="36"/>
      <c r="Y13" s="35"/>
      <c r="Z13" s="36"/>
      <c r="AA13" s="26"/>
      <c r="AB13" s="36"/>
      <c r="AC13" s="26"/>
      <c r="AD13" s="43"/>
      <c r="AE13" s="59"/>
    </row>
    <row r="14" spans="1:32" s="45" customFormat="1" ht="15.75" x14ac:dyDescent="0.25">
      <c r="A14" s="46">
        <f t="shared" ref="A14:A24" ca="1" si="0">RAND()</f>
        <v>0.34626483903903671</v>
      </c>
      <c r="B14" s="298">
        <v>1</v>
      </c>
      <c r="C14" s="210">
        <f t="shared" ref="C14:C24" si="1">S14</f>
        <v>1</v>
      </c>
      <c r="D14" s="206" t="str">
        <f>VLOOKUP(I14,Уч!$C$2:$L$1102,2,FALSE)</f>
        <v>Тарасова Ирина</v>
      </c>
      <c r="E14" s="207" t="str">
        <f>VLOOKUP(I14,Уч!$C$2:$L$1102,3,FALSE)</f>
        <v>15.04.1987</v>
      </c>
      <c r="F14" s="208" t="str">
        <f>VLOOKUP(I14,Уч!$C$2:$L$1102,4,FALSE)</f>
        <v>мсмк</v>
      </c>
      <c r="G14" s="209" t="str">
        <f>VLOOKUP(I14,Уч!$C$2:$L$1102,5,FALSE)</f>
        <v>Москва</v>
      </c>
      <c r="H14" s="292" t="str">
        <f>VLOOKUP(I14,Уч!$C$2:$L$1102,6,FALSE)</f>
        <v>ЦСП по л/а - ЦСКА</v>
      </c>
      <c r="I14" s="115">
        <v>320</v>
      </c>
      <c r="J14" s="293"/>
      <c r="K14" s="294">
        <f t="shared" ref="K14:K22" si="2">IF(W14=0,"X",W14/100)</f>
        <v>17.07</v>
      </c>
      <c r="L14" s="294">
        <f t="shared" ref="L14:L22" si="3">IF(X14=0,"X",X14/100)</f>
        <v>17.5</v>
      </c>
      <c r="M14" s="294">
        <f t="shared" ref="M14:M22" si="4">IF(Y14=0,"X",Y14/100)</f>
        <v>17.77</v>
      </c>
      <c r="N14" s="295">
        <v>8</v>
      </c>
      <c r="O14" s="294" t="str">
        <f t="shared" ref="O14:O22" si="5">IF(Z14=0,"X",Z14/100)</f>
        <v>X</v>
      </c>
      <c r="P14" s="294" t="str">
        <f t="shared" ref="P14:P22" si="6">IF(AA14=0,"X",AA14/100)</f>
        <v>X</v>
      </c>
      <c r="Q14" s="294" t="str">
        <f t="shared" ref="Q14:Q22" si="7">IF(AB14=0,"X",AB14/100)</f>
        <v>X</v>
      </c>
      <c r="R14" s="211">
        <f t="shared" ref="R14:R22" si="8">MAX(W14,X14,Z14,Y14,AA14,AB14)/100</f>
        <v>17.77</v>
      </c>
      <c r="S14" s="296">
        <f>RANK(R14,R14:R138)</f>
        <v>1</v>
      </c>
      <c r="T14" s="294" t="str">
        <f t="shared" ref="T14:T24" si="9">LOOKUP(R14,$AE$1:$AE$13,$AD$1:$AD$13)</f>
        <v>мс</v>
      </c>
      <c r="U14" s="216" t="str">
        <f>VLOOKUP(I14,Уч!$C$2:$L$1102,9,FALSE)</f>
        <v>Сафонов В.Г., Горнушкин И.Б.</v>
      </c>
      <c r="V14" s="47"/>
      <c r="W14" s="48">
        <v>1707</v>
      </c>
      <c r="X14" s="49">
        <v>1750</v>
      </c>
      <c r="Y14" s="48">
        <v>1777</v>
      </c>
      <c r="Z14" s="49"/>
      <c r="AA14" s="48"/>
      <c r="AB14" s="49"/>
      <c r="AC14" s="50">
        <f t="shared" ref="AC14:AC22" si="10">MAX(W14,X14,Z14,Y14,AA14,AB14)</f>
        <v>1777</v>
      </c>
      <c r="AD14" s="44"/>
      <c r="AE14" s="44"/>
      <c r="AF14" s="44"/>
    </row>
    <row r="15" spans="1:32" s="44" customFormat="1" ht="14.45" customHeight="1" x14ac:dyDescent="0.25">
      <c r="A15" s="46">
        <f t="shared" ca="1" si="0"/>
        <v>0.44919640575974029</v>
      </c>
      <c r="B15" s="298">
        <v>2</v>
      </c>
      <c r="C15" s="210">
        <f t="shared" si="1"/>
        <v>2</v>
      </c>
      <c r="D15" s="206" t="str">
        <f>VLOOKUP(I15,Уч!$C$2:$L$1102,2,FALSE)</f>
        <v>Бессольцева Анастасия</v>
      </c>
      <c r="E15" s="207">
        <f>VLOOKUP(I15,Уч!$C$2:$L$1102,3,FALSE)</f>
        <v>33103</v>
      </c>
      <c r="F15" s="208" t="str">
        <f>VLOOKUP(I15,Уч!$C$2:$L$1102,4,FALSE)</f>
        <v>мс</v>
      </c>
      <c r="G15" s="209" t="str">
        <f>VLOOKUP(I15,Уч!$C$2:$L$1102,5,FALSE)</f>
        <v>Москва</v>
      </c>
      <c r="H15" s="292" t="str">
        <f>VLOOKUP(I15,Уч!$C$2:$L$1102,6,FALSE)</f>
        <v>ЦСП по л/а - МГФСО</v>
      </c>
      <c r="I15" s="115">
        <v>322</v>
      </c>
      <c r="J15" s="293"/>
      <c r="K15" s="294">
        <f t="shared" si="2"/>
        <v>16.02</v>
      </c>
      <c r="L15" s="294">
        <f t="shared" si="3"/>
        <v>16.93</v>
      </c>
      <c r="M15" s="294" t="str">
        <f t="shared" si="4"/>
        <v>X</v>
      </c>
      <c r="N15" s="295">
        <v>7</v>
      </c>
      <c r="O15" s="294">
        <f t="shared" si="5"/>
        <v>16.78</v>
      </c>
      <c r="P15" s="294">
        <f t="shared" si="6"/>
        <v>16.670000000000002</v>
      </c>
      <c r="Q15" s="294">
        <f t="shared" si="7"/>
        <v>16.77</v>
      </c>
      <c r="R15" s="211">
        <f t="shared" si="8"/>
        <v>16.93</v>
      </c>
      <c r="S15" s="296">
        <v>2</v>
      </c>
      <c r="T15" s="294" t="str">
        <f t="shared" si="9"/>
        <v>мс</v>
      </c>
      <c r="U15" s="216" t="str">
        <f>VLOOKUP(I15,Уч!$C$2:$L$1102,9,FALSE)</f>
        <v>Левин С.И., Ивановы М.В. В.А., Осипова Н.Е.</v>
      </c>
      <c r="V15" s="47"/>
      <c r="W15" s="48">
        <v>1602</v>
      </c>
      <c r="X15" s="49">
        <v>1693</v>
      </c>
      <c r="Y15" s="48"/>
      <c r="Z15" s="49">
        <v>1678</v>
      </c>
      <c r="AA15" s="48">
        <v>1667</v>
      </c>
      <c r="AB15" s="49">
        <v>1677</v>
      </c>
      <c r="AC15" s="50">
        <f t="shared" si="10"/>
        <v>1693</v>
      </c>
    </row>
    <row r="16" spans="1:32" s="44" customFormat="1" ht="14.45" customHeight="1" x14ac:dyDescent="0.25">
      <c r="A16" s="46">
        <f t="shared" ca="1" si="0"/>
        <v>0.54396785117640734</v>
      </c>
      <c r="B16" s="298">
        <v>3</v>
      </c>
      <c r="C16" s="210">
        <f t="shared" si="1"/>
        <v>3</v>
      </c>
      <c r="D16" s="206" t="str">
        <f>VLOOKUP(I16,Уч!$C$2:$L$1102,2,FALSE)</f>
        <v>Сидорина Ольга</v>
      </c>
      <c r="E16" s="207">
        <f>VLOOKUP(I16,Уч!$C$2:$L$1102,3,FALSE)</f>
        <v>33839</v>
      </c>
      <c r="F16" s="208" t="str">
        <f>VLOOKUP(I16,Уч!$C$2:$L$1102,4,FALSE)</f>
        <v>мс</v>
      </c>
      <c r="G16" s="209" t="str">
        <f>VLOOKUP(I16,Уч!$C$2:$L$1102,5,FALSE)</f>
        <v>Москва</v>
      </c>
      <c r="H16" s="292" t="str">
        <f>VLOOKUP(I16,Уч!$C$2:$L$1102,6,FALSE)</f>
        <v>Юность Москвы</v>
      </c>
      <c r="I16" s="115">
        <v>330</v>
      </c>
      <c r="J16" s="293"/>
      <c r="K16" s="294">
        <f t="shared" si="2"/>
        <v>15.46</v>
      </c>
      <c r="L16" s="294">
        <f t="shared" si="3"/>
        <v>15.98</v>
      </c>
      <c r="M16" s="294">
        <f t="shared" si="4"/>
        <v>16.2</v>
      </c>
      <c r="N16" s="295">
        <v>6</v>
      </c>
      <c r="O16" s="294">
        <f t="shared" si="5"/>
        <v>15.87</v>
      </c>
      <c r="P16" s="294">
        <f t="shared" si="6"/>
        <v>15.87</v>
      </c>
      <c r="Q16" s="294" t="str">
        <f t="shared" si="7"/>
        <v>X</v>
      </c>
      <c r="R16" s="211">
        <f t="shared" si="8"/>
        <v>16.2</v>
      </c>
      <c r="S16" s="296">
        <v>3</v>
      </c>
      <c r="T16" s="294" t="str">
        <f t="shared" si="9"/>
        <v>мс</v>
      </c>
      <c r="U16" s="216" t="str">
        <f>VLOOKUP(I16,Уч!$C$2:$L$1102,9,FALSE)</f>
        <v>Березуцкая Н.Н. Березуцкий В.В. Ерохин В.С.</v>
      </c>
      <c r="V16" s="47"/>
      <c r="W16" s="48">
        <v>1546</v>
      </c>
      <c r="X16" s="49">
        <v>1598</v>
      </c>
      <c r="Y16" s="48">
        <v>1620</v>
      </c>
      <c r="Z16" s="49">
        <v>1587</v>
      </c>
      <c r="AA16" s="48">
        <v>1587</v>
      </c>
      <c r="AB16" s="49"/>
      <c r="AC16" s="50">
        <f t="shared" si="10"/>
        <v>1620</v>
      </c>
    </row>
    <row r="17" spans="1:32" s="44" customFormat="1" ht="14.45" customHeight="1" x14ac:dyDescent="0.25">
      <c r="A17" s="46">
        <f t="shared" ca="1" si="0"/>
        <v>0.7194213433418436</v>
      </c>
      <c r="B17" s="298">
        <v>4</v>
      </c>
      <c r="C17" s="210">
        <f t="shared" si="1"/>
        <v>4</v>
      </c>
      <c r="D17" s="206" t="str">
        <f>VLOOKUP(I17,Уч!$C$2:$L$1102,2,FALSE)</f>
        <v>Блинова Раиса</v>
      </c>
      <c r="E17" s="207">
        <f>VLOOKUP(I17,Уч!$C$2:$L$1102,3,FALSE)</f>
        <v>34660</v>
      </c>
      <c r="F17" s="208" t="str">
        <f>VLOOKUP(I17,Уч!$C$2:$L$1102,4,FALSE)</f>
        <v>кмс</v>
      </c>
      <c r="G17" s="209" t="str">
        <f>VLOOKUP(I17,Уч!$C$2:$L$1102,5,FALSE)</f>
        <v>Москва</v>
      </c>
      <c r="H17" s="292" t="str">
        <f>VLOOKUP(I17,Уч!$C$2:$L$1102,6,FALSE)</f>
        <v>МГФСО</v>
      </c>
      <c r="I17" s="115">
        <v>323</v>
      </c>
      <c r="J17" s="293"/>
      <c r="K17" s="294">
        <f t="shared" si="2"/>
        <v>14.4</v>
      </c>
      <c r="L17" s="294">
        <f t="shared" si="3"/>
        <v>14.72</v>
      </c>
      <c r="M17" s="294" t="str">
        <f t="shared" si="4"/>
        <v>X</v>
      </c>
      <c r="N17" s="295">
        <v>5</v>
      </c>
      <c r="O17" s="294">
        <f t="shared" si="5"/>
        <v>14.7</v>
      </c>
      <c r="P17" s="294">
        <f t="shared" si="6"/>
        <v>14.33</v>
      </c>
      <c r="Q17" s="294">
        <f t="shared" si="7"/>
        <v>15.18</v>
      </c>
      <c r="R17" s="211">
        <f t="shared" si="8"/>
        <v>15.18</v>
      </c>
      <c r="S17" s="296">
        <v>4</v>
      </c>
      <c r="T17" s="294" t="str">
        <f t="shared" si="9"/>
        <v>кмс</v>
      </c>
      <c r="U17" s="216" t="str">
        <f>VLOOKUP(I17,Уч!$C$2:$L$1102,9,FALSE)</f>
        <v>Пестрецова С.Н.-Запольский Д.В.</v>
      </c>
      <c r="V17" s="47"/>
      <c r="W17" s="48">
        <v>1440</v>
      </c>
      <c r="X17" s="49">
        <v>1472</v>
      </c>
      <c r="Y17" s="48"/>
      <c r="Z17" s="49">
        <v>1470</v>
      </c>
      <c r="AA17" s="48">
        <v>1433</v>
      </c>
      <c r="AB17" s="49">
        <v>1518</v>
      </c>
      <c r="AC17" s="50">
        <f t="shared" si="10"/>
        <v>1518</v>
      </c>
    </row>
    <row r="18" spans="1:32" s="44" customFormat="1" ht="14.45" customHeight="1" x14ac:dyDescent="0.25">
      <c r="A18" s="46">
        <f t="shared" ca="1" si="0"/>
        <v>0.72945535396515515</v>
      </c>
      <c r="B18" s="298">
        <v>5</v>
      </c>
      <c r="C18" s="210">
        <f t="shared" si="1"/>
        <v>5</v>
      </c>
      <c r="D18" s="206" t="str">
        <f>VLOOKUP(I18,Уч!$C$2:$L$1102,2,FALSE)</f>
        <v>Коваленко Марина</v>
      </c>
      <c r="E18" s="207">
        <f>VLOOKUP(I18,Уч!$C$2:$L$1102,3,FALSE)</f>
        <v>34618</v>
      </c>
      <c r="F18" s="208" t="str">
        <f>VLOOKUP(I18,Уч!$C$2:$L$1102,4,FALSE)</f>
        <v>кмс</v>
      </c>
      <c r="G18" s="209" t="str">
        <f>VLOOKUP(I18,Уч!$C$2:$L$1102,5,FALSE)</f>
        <v>Москва</v>
      </c>
      <c r="H18" s="292" t="str">
        <f>VLOOKUP(I18,Уч!$C$2:$L$1102,6,FALSE)</f>
        <v>МГФСО</v>
      </c>
      <c r="I18" s="115">
        <v>325</v>
      </c>
      <c r="J18" s="293"/>
      <c r="K18" s="294">
        <f t="shared" si="2"/>
        <v>14.32</v>
      </c>
      <c r="L18" s="294">
        <f t="shared" si="3"/>
        <v>14.45</v>
      </c>
      <c r="M18" s="294">
        <f t="shared" si="4"/>
        <v>14.66</v>
      </c>
      <c r="N18" s="295">
        <v>4</v>
      </c>
      <c r="O18" s="294">
        <f t="shared" si="5"/>
        <v>14.48</v>
      </c>
      <c r="P18" s="294" t="str">
        <f t="shared" si="6"/>
        <v>X</v>
      </c>
      <c r="Q18" s="294" t="str">
        <f t="shared" si="7"/>
        <v>X</v>
      </c>
      <c r="R18" s="211">
        <f t="shared" si="8"/>
        <v>14.66</v>
      </c>
      <c r="S18" s="296">
        <v>5</v>
      </c>
      <c r="T18" s="294" t="str">
        <f t="shared" si="9"/>
        <v>кмс</v>
      </c>
      <c r="U18" s="216" t="str">
        <f>VLOOKUP(I18,Уч!$C$2:$L$1102,9,FALSE)</f>
        <v>Никитина Э.М.Намофонов А.В.</v>
      </c>
      <c r="V18" s="47"/>
      <c r="W18" s="48">
        <v>1432</v>
      </c>
      <c r="X18" s="49">
        <v>1445</v>
      </c>
      <c r="Y18" s="48">
        <v>1466</v>
      </c>
      <c r="Z18" s="49">
        <v>1448</v>
      </c>
      <c r="AA18" s="48"/>
      <c r="AB18" s="49"/>
      <c r="AC18" s="50">
        <f t="shared" si="10"/>
        <v>1466</v>
      </c>
      <c r="AD18" s="43"/>
      <c r="AE18" s="43"/>
      <c r="AF18" s="43"/>
    </row>
    <row r="19" spans="1:32" s="44" customFormat="1" ht="14.45" customHeight="1" x14ac:dyDescent="0.25">
      <c r="A19" s="46">
        <f t="shared" ca="1" si="0"/>
        <v>0.79696419158747867</v>
      </c>
      <c r="B19" s="298">
        <v>6</v>
      </c>
      <c r="C19" s="210">
        <f t="shared" si="1"/>
        <v>6</v>
      </c>
      <c r="D19" s="206" t="str">
        <f>VLOOKUP(I19,Уч!$C$2:$L$1102,2,FALSE)</f>
        <v>Огрицко Мария</v>
      </c>
      <c r="E19" s="207">
        <f>VLOOKUP(I19,Уч!$C$2:$L$1102,3,FALSE)</f>
        <v>34394</v>
      </c>
      <c r="F19" s="208" t="str">
        <f>VLOOKUP(I19,Уч!$C$2:$L$1102,4,FALSE)</f>
        <v>кмс</v>
      </c>
      <c r="G19" s="209" t="str">
        <f>VLOOKUP(I19,Уч!$C$2:$L$1102,5,FALSE)</f>
        <v>Москва</v>
      </c>
      <c r="H19" s="292" t="str">
        <f>VLOOKUP(I19,Уч!$C$2:$L$1102,6,FALSE)</f>
        <v>ЦСП по л/а</v>
      </c>
      <c r="I19" s="115">
        <v>327</v>
      </c>
      <c r="J19" s="293"/>
      <c r="K19" s="294" t="str">
        <f t="shared" si="2"/>
        <v>X</v>
      </c>
      <c r="L19" s="294">
        <f t="shared" si="3"/>
        <v>12.76</v>
      </c>
      <c r="M19" s="294" t="str">
        <f t="shared" si="4"/>
        <v>X</v>
      </c>
      <c r="N19" s="295">
        <v>3</v>
      </c>
      <c r="O19" s="294">
        <f t="shared" si="5"/>
        <v>12.61</v>
      </c>
      <c r="P19" s="294">
        <f t="shared" si="6"/>
        <v>12.87</v>
      </c>
      <c r="Q19" s="294">
        <f t="shared" si="7"/>
        <v>13.42</v>
      </c>
      <c r="R19" s="211">
        <f t="shared" si="8"/>
        <v>13.42</v>
      </c>
      <c r="S19" s="296">
        <v>6</v>
      </c>
      <c r="T19" s="215">
        <f t="shared" si="9"/>
        <v>1</v>
      </c>
      <c r="U19" s="216" t="str">
        <f>VLOOKUP(I19,Уч!$C$2:$L$1102,9,FALSE)</f>
        <v>Васильев С.В.</v>
      </c>
      <c r="V19" s="47"/>
      <c r="W19" s="48"/>
      <c r="X19" s="49">
        <v>1276</v>
      </c>
      <c r="Y19" s="48"/>
      <c r="Z19" s="49">
        <v>1261</v>
      </c>
      <c r="AA19" s="48">
        <v>1287</v>
      </c>
      <c r="AB19" s="49">
        <v>1342</v>
      </c>
      <c r="AC19" s="50">
        <f t="shared" si="10"/>
        <v>1342</v>
      </c>
    </row>
    <row r="20" spans="1:32" s="44" customFormat="1" ht="14.45" customHeight="1" x14ac:dyDescent="0.25">
      <c r="A20" s="46">
        <f t="shared" ca="1" si="0"/>
        <v>0.81207723837231727</v>
      </c>
      <c r="B20" s="298">
        <v>7</v>
      </c>
      <c r="C20" s="210">
        <f t="shared" si="1"/>
        <v>7</v>
      </c>
      <c r="D20" s="206" t="str">
        <f>VLOOKUP(I20,Уч!$C$2:$L$1102,2,FALSE)</f>
        <v>Галахова Валерия</v>
      </c>
      <c r="E20" s="207">
        <f>VLOOKUP(I20,Уч!$C$2:$L$1102,3,FALSE)</f>
        <v>35285</v>
      </c>
      <c r="F20" s="208" t="str">
        <f>VLOOKUP(I20,Уч!$C$2:$L$1102,4,FALSE)</f>
        <v>кмс</v>
      </c>
      <c r="G20" s="209" t="str">
        <f>VLOOKUP(I20,Уч!$C$2:$L$1102,5,FALSE)</f>
        <v>Москва</v>
      </c>
      <c r="H20" s="292" t="str">
        <f>VLOOKUP(I20,Уч!$C$2:$L$1102,6,FALSE)</f>
        <v>ЦСП по л/а</v>
      </c>
      <c r="I20" s="115">
        <v>324</v>
      </c>
      <c r="J20" s="293"/>
      <c r="K20" s="294" t="str">
        <f t="shared" si="2"/>
        <v>X</v>
      </c>
      <c r="L20" s="294">
        <f t="shared" si="3"/>
        <v>11.92</v>
      </c>
      <c r="M20" s="294">
        <f t="shared" si="4"/>
        <v>12.33</v>
      </c>
      <c r="N20" s="295">
        <v>1</v>
      </c>
      <c r="O20" s="294">
        <f t="shared" si="5"/>
        <v>12.22</v>
      </c>
      <c r="P20" s="294">
        <f t="shared" si="6"/>
        <v>12.64</v>
      </c>
      <c r="Q20" s="294">
        <f t="shared" si="7"/>
        <v>12.47</v>
      </c>
      <c r="R20" s="211">
        <f t="shared" si="8"/>
        <v>12.64</v>
      </c>
      <c r="S20" s="296">
        <v>7</v>
      </c>
      <c r="T20" s="215">
        <f t="shared" si="9"/>
        <v>1</v>
      </c>
      <c r="U20" s="216" t="str">
        <f>VLOOKUP(I20,Уч!$C$2:$L$1102,9,FALSE)</f>
        <v>Ивановы М.В., В.А., Логутов А.Н.</v>
      </c>
      <c r="V20" s="47"/>
      <c r="W20" s="48"/>
      <c r="X20" s="49">
        <v>1192</v>
      </c>
      <c r="Y20" s="48">
        <v>1233</v>
      </c>
      <c r="Z20" s="49">
        <v>1222</v>
      </c>
      <c r="AA20" s="48">
        <v>1264</v>
      </c>
      <c r="AB20" s="49">
        <v>1247</v>
      </c>
      <c r="AC20" s="50">
        <f t="shared" si="10"/>
        <v>1264</v>
      </c>
    </row>
    <row r="21" spans="1:32" ht="15.75" x14ac:dyDescent="0.25">
      <c r="A21" s="46">
        <f t="shared" ca="1" si="0"/>
        <v>0.6522853096080139</v>
      </c>
      <c r="B21" s="298">
        <v>8</v>
      </c>
      <c r="C21" s="210">
        <f t="shared" si="1"/>
        <v>8</v>
      </c>
      <c r="D21" s="206" t="str">
        <f>VLOOKUP(I21,Уч!$C$2:$L$1102,2,FALSE)</f>
        <v>Попова Анастасия</v>
      </c>
      <c r="E21" s="207">
        <f>VLOOKUP(I21,Уч!$C$2:$L$1102,3,FALSE)</f>
        <v>35162</v>
      </c>
      <c r="F21" s="208">
        <f>VLOOKUP(I21,Уч!$C$2:$L$1102,4,FALSE)</f>
        <v>1</v>
      </c>
      <c r="G21" s="209" t="str">
        <f>VLOOKUP(I21,Уч!$C$2:$L$1102,5,FALSE)</f>
        <v>Москва</v>
      </c>
      <c r="H21" s="292" t="str">
        <f>VLOOKUP(I21,Уч!$C$2:$L$1102,6,FALSE)</f>
        <v>Ю.М.-Знаменские</v>
      </c>
      <c r="I21" s="115">
        <v>329</v>
      </c>
      <c r="J21" s="293"/>
      <c r="K21" s="63">
        <f t="shared" si="2"/>
        <v>12.58</v>
      </c>
      <c r="L21" s="63">
        <f t="shared" si="3"/>
        <v>12.42</v>
      </c>
      <c r="M21" s="63">
        <f t="shared" si="4"/>
        <v>12.62</v>
      </c>
      <c r="N21" s="299">
        <v>2</v>
      </c>
      <c r="O21" s="63">
        <f t="shared" si="5"/>
        <v>12.58</v>
      </c>
      <c r="P21" s="63" t="str">
        <f t="shared" si="6"/>
        <v>X</v>
      </c>
      <c r="Q21" s="63">
        <f t="shared" si="7"/>
        <v>12.39</v>
      </c>
      <c r="R21" s="300">
        <f t="shared" si="8"/>
        <v>12.62</v>
      </c>
      <c r="S21" s="296">
        <v>8</v>
      </c>
      <c r="T21" s="215">
        <f t="shared" si="9"/>
        <v>1</v>
      </c>
      <c r="U21" s="301" t="str">
        <f>VLOOKUP(I21,Уч!$C$2:$L$1102,9,FALSE)</f>
        <v>Казеев Е.М.,БахтинК.Г</v>
      </c>
      <c r="V21" s="47"/>
      <c r="W21" s="48">
        <v>1258</v>
      </c>
      <c r="X21" s="49">
        <v>1242</v>
      </c>
      <c r="Y21" s="48">
        <v>1262</v>
      </c>
      <c r="Z21" s="49">
        <v>1258</v>
      </c>
      <c r="AA21" s="48"/>
      <c r="AB21" s="49">
        <v>1239</v>
      </c>
      <c r="AC21" s="50">
        <f t="shared" si="10"/>
        <v>1262</v>
      </c>
    </row>
    <row r="22" spans="1:32" s="45" customFormat="1" ht="15.75" x14ac:dyDescent="0.25">
      <c r="A22" s="46">
        <f t="shared" ca="1" si="0"/>
        <v>2.9624072101627652E-2</v>
      </c>
      <c r="B22" s="298">
        <v>9</v>
      </c>
      <c r="C22" s="210">
        <f t="shared" si="1"/>
        <v>9</v>
      </c>
      <c r="D22" s="206" t="str">
        <f>VLOOKUP(I22,Уч!$C$2:$L$1102,2,FALSE)</f>
        <v>Алексеева Анастасия</v>
      </c>
      <c r="E22" s="207">
        <f>VLOOKUP(I22,Уч!$C$2:$L$1102,3,FALSE)</f>
        <v>35094</v>
      </c>
      <c r="F22" s="208">
        <f>VLOOKUP(I22,Уч!$C$2:$L$1102,4,FALSE)</f>
        <v>1</v>
      </c>
      <c r="G22" s="209" t="str">
        <f>VLOOKUP(I22,Уч!$C$2:$L$1102,5,FALSE)</f>
        <v>Москва</v>
      </c>
      <c r="H22" s="292" t="str">
        <f>VLOOKUP(I22,Уч!$C$2:$L$1102,6,FALSE)</f>
        <v>МГФСО</v>
      </c>
      <c r="I22" s="115">
        <v>321</v>
      </c>
      <c r="J22" s="293"/>
      <c r="K22" s="294">
        <f t="shared" si="2"/>
        <v>12.1</v>
      </c>
      <c r="L22" s="294">
        <f t="shared" si="3"/>
        <v>12.27</v>
      </c>
      <c r="M22" s="294">
        <f t="shared" si="4"/>
        <v>12.19</v>
      </c>
      <c r="N22" s="295"/>
      <c r="O22" s="294" t="str">
        <f t="shared" si="5"/>
        <v>X</v>
      </c>
      <c r="P22" s="294" t="str">
        <f t="shared" si="6"/>
        <v>X</v>
      </c>
      <c r="Q22" s="294" t="str">
        <f t="shared" si="7"/>
        <v>X</v>
      </c>
      <c r="R22" s="211">
        <f t="shared" si="8"/>
        <v>12.27</v>
      </c>
      <c r="S22" s="296">
        <v>9</v>
      </c>
      <c r="T22" s="215">
        <f t="shared" si="9"/>
        <v>1</v>
      </c>
      <c r="U22" s="216" t="str">
        <f>VLOOKUP(I22,Уч!$C$2:$L$1102,9,FALSE)</f>
        <v>Никитина Э.М.</v>
      </c>
      <c r="V22" s="47"/>
      <c r="W22" s="48">
        <v>1210</v>
      </c>
      <c r="X22" s="49">
        <v>1227</v>
      </c>
      <c r="Y22" s="48">
        <v>1219</v>
      </c>
      <c r="Z22" s="49"/>
      <c r="AA22" s="48"/>
      <c r="AB22" s="49"/>
      <c r="AC22" s="50">
        <f t="shared" si="10"/>
        <v>1227</v>
      </c>
      <c r="AD22" s="44"/>
      <c r="AE22" s="44"/>
      <c r="AF22" s="44"/>
    </row>
    <row r="23" spans="1:32" s="44" customFormat="1" ht="14.45" customHeight="1" x14ac:dyDescent="0.25">
      <c r="A23" s="46">
        <f t="shared" ca="1" si="0"/>
        <v>0.7039763861819669</v>
      </c>
      <c r="B23" s="298"/>
      <c r="C23" s="210" t="str">
        <f t="shared" si="1"/>
        <v>н/я</v>
      </c>
      <c r="D23" s="206" t="str">
        <f>VLOOKUP(I23,Уч!$C$2:$L$1102,2,FALSE)</f>
        <v>Корчинская Юлия</v>
      </c>
      <c r="E23" s="207">
        <f>VLOOKUP(I23,Уч!$C$2:$L$1102,3,FALSE)</f>
        <v>34700</v>
      </c>
      <c r="F23" s="208" t="str">
        <f>VLOOKUP(I23,Уч!$C$2:$L$1102,4,FALSE)</f>
        <v>кмс</v>
      </c>
      <c r="G23" s="209" t="str">
        <f>VLOOKUP(I23,Уч!$C$2:$L$1102,5,FALSE)</f>
        <v>Москва</v>
      </c>
      <c r="H23" s="292" t="str">
        <f>VLOOKUP(I23,Уч!$C$2:$L$1102,6,FALSE)</f>
        <v>Ю.М.-Знаменские</v>
      </c>
      <c r="I23" s="115">
        <v>326</v>
      </c>
      <c r="J23" s="293"/>
      <c r="K23" s="294"/>
      <c r="L23" s="294"/>
      <c r="M23" s="294"/>
      <c r="N23" s="295"/>
      <c r="O23" s="294"/>
      <c r="P23" s="294"/>
      <c r="Q23" s="294"/>
      <c r="R23" s="211"/>
      <c r="S23" s="296" t="s">
        <v>535</v>
      </c>
      <c r="T23" s="297" t="str">
        <f t="shared" si="9"/>
        <v>б/р</v>
      </c>
      <c r="U23" s="216" t="str">
        <f>VLOOKUP(I23,Уч!$C$2:$L$1102,9,FALSE)</f>
        <v>Казеев Е.М.,БахтинК.Г</v>
      </c>
      <c r="V23" s="47"/>
      <c r="W23" s="48"/>
      <c r="X23" s="49"/>
      <c r="Y23" s="48"/>
      <c r="Z23" s="49"/>
      <c r="AA23" s="48"/>
      <c r="AB23" s="49"/>
      <c r="AC23" s="50" t="s">
        <v>535</v>
      </c>
    </row>
    <row r="24" spans="1:32" s="44" customFormat="1" ht="14.45" customHeight="1" x14ac:dyDescent="0.25">
      <c r="A24" s="46">
        <f t="shared" ca="1" si="0"/>
        <v>0.67390892824010196</v>
      </c>
      <c r="B24" s="298"/>
      <c r="C24" s="210" t="str">
        <f t="shared" si="1"/>
        <v>н/я</v>
      </c>
      <c r="D24" s="206" t="str">
        <f>VLOOKUP(I24,Уч!$C$2:$L$1102,2,FALSE)</f>
        <v>Олейник Анна</v>
      </c>
      <c r="E24" s="207">
        <f>VLOOKUP(I24,Уч!$C$2:$L$1102,3,FALSE)</f>
        <v>33576</v>
      </c>
      <c r="F24" s="208" t="str">
        <f>VLOOKUP(I24,Уч!$C$2:$L$1102,4,FALSE)</f>
        <v>кмс</v>
      </c>
      <c r="G24" s="209" t="str">
        <f>VLOOKUP(I24,Уч!$C$2:$L$1102,5,FALSE)</f>
        <v>Москва</v>
      </c>
      <c r="H24" s="292" t="str">
        <f>VLOOKUP(I24,Уч!$C$2:$L$1102,6,FALSE)</f>
        <v>СДЮСШОР-44</v>
      </c>
      <c r="I24" s="115">
        <v>328</v>
      </c>
      <c r="J24" s="293"/>
      <c r="K24" s="294"/>
      <c r="L24" s="294"/>
      <c r="M24" s="294"/>
      <c r="N24" s="295"/>
      <c r="O24" s="294"/>
      <c r="P24" s="294"/>
      <c r="Q24" s="294"/>
      <c r="R24" s="211"/>
      <c r="S24" s="296" t="s">
        <v>535</v>
      </c>
      <c r="T24" s="297" t="str">
        <f t="shared" si="9"/>
        <v>б/р</v>
      </c>
      <c r="U24" s="216" t="str">
        <f>VLOOKUP(I24,Уч!$C$2:$L$1102,9,FALSE)</f>
        <v>Ревун Е.Н.,Ревун В.Д.</v>
      </c>
      <c r="V24" s="47"/>
      <c r="W24" s="48"/>
      <c r="X24" s="49"/>
      <c r="Y24" s="48"/>
      <c r="Z24" s="49"/>
      <c r="AA24" s="48"/>
      <c r="AB24" s="49"/>
      <c r="AC24" s="50" t="s">
        <v>535</v>
      </c>
    </row>
    <row r="25" spans="1:32" s="44" customFormat="1" ht="15.75" x14ac:dyDescent="0.3">
      <c r="D25" s="43"/>
      <c r="E25" s="43"/>
      <c r="G25" s="43"/>
      <c r="H25" s="43"/>
      <c r="I25" s="43"/>
      <c r="J25" s="43"/>
      <c r="K25" s="43"/>
      <c r="L25" s="43"/>
      <c r="M25" s="43"/>
      <c r="S25" s="53"/>
      <c r="T25" s="53"/>
      <c r="U25" s="53"/>
      <c r="V25" s="54"/>
      <c r="W25" s="55"/>
      <c r="X25" s="54"/>
      <c r="Y25" s="54"/>
      <c r="Z25" s="43"/>
      <c r="AA25" s="55"/>
      <c r="AB25" s="56"/>
    </row>
    <row r="26" spans="1:32" s="44" customFormat="1" ht="15.75" x14ac:dyDescent="0.3">
      <c r="D26" s="44" t="s">
        <v>46</v>
      </c>
      <c r="E26" s="43"/>
      <c r="G26" s="43"/>
      <c r="H26" s="43"/>
      <c r="I26" s="43"/>
      <c r="J26" s="43"/>
      <c r="K26" s="43"/>
      <c r="L26" s="43"/>
      <c r="M26" s="43"/>
      <c r="S26" s="53"/>
      <c r="T26" s="53"/>
      <c r="U26" s="53"/>
      <c r="V26" s="54"/>
      <c r="W26" s="55"/>
      <c r="X26" s="54"/>
      <c r="Y26" s="54"/>
      <c r="Z26" s="43"/>
      <c r="AA26" s="55"/>
      <c r="AB26" s="56"/>
    </row>
    <row r="27" spans="1:32" s="44" customFormat="1" ht="15.75" x14ac:dyDescent="0.3">
      <c r="C27" s="44" t="s">
        <v>46</v>
      </c>
      <c r="E27" s="43"/>
      <c r="G27" s="43"/>
      <c r="H27" s="43"/>
      <c r="I27" s="43"/>
      <c r="J27" s="43"/>
      <c r="K27" s="43"/>
      <c r="L27" s="43"/>
      <c r="M27" s="43"/>
      <c r="S27" s="53"/>
      <c r="T27" s="53"/>
      <c r="U27" s="53"/>
      <c r="V27" s="54"/>
      <c r="W27" s="55"/>
      <c r="X27" s="54"/>
      <c r="Y27" s="54"/>
      <c r="Z27" s="43"/>
      <c r="AA27" s="55"/>
      <c r="AB27" s="56"/>
    </row>
    <row r="28" spans="1:32" s="44" customFormat="1" ht="15.75" x14ac:dyDescent="0.3">
      <c r="D28" s="44" t="s">
        <v>31</v>
      </c>
      <c r="E28" s="43"/>
      <c r="G28" s="43"/>
      <c r="H28" s="43"/>
      <c r="I28" s="43"/>
      <c r="J28" s="43"/>
      <c r="K28" s="43"/>
      <c r="L28" s="43"/>
      <c r="M28" s="43"/>
      <c r="S28" s="53"/>
      <c r="T28" s="53"/>
      <c r="U28" s="53"/>
      <c r="V28" s="54"/>
      <c r="W28" s="55"/>
      <c r="X28" s="54"/>
      <c r="Y28" s="54"/>
      <c r="Z28" s="43"/>
      <c r="AA28" s="55"/>
      <c r="AB28" s="56"/>
    </row>
    <row r="29" spans="1:32" s="44" customFormat="1" ht="15.75" x14ac:dyDescent="0.3">
      <c r="C29" s="44" t="s">
        <v>31</v>
      </c>
      <c r="D29" s="43"/>
      <c r="E29" s="43"/>
      <c r="G29" s="43"/>
      <c r="H29" s="43"/>
      <c r="I29" s="43"/>
      <c r="J29" s="43"/>
      <c r="K29" s="43"/>
      <c r="L29" s="43"/>
      <c r="M29" s="43"/>
      <c r="S29" s="53"/>
      <c r="T29" s="53"/>
      <c r="U29" s="53"/>
      <c r="V29" s="54"/>
      <c r="W29" s="55"/>
      <c r="X29" s="54"/>
      <c r="Y29" s="54"/>
      <c r="Z29" s="43"/>
      <c r="AA29" s="55"/>
      <c r="AB29" s="56"/>
    </row>
    <row r="30" spans="1:32" s="44" customFormat="1" ht="15.75" x14ac:dyDescent="0.3">
      <c r="C30" s="44" t="s">
        <v>46</v>
      </c>
      <c r="D30" s="43"/>
      <c r="E30" s="43"/>
      <c r="G30" s="43"/>
      <c r="H30" s="43"/>
      <c r="I30" s="43"/>
      <c r="J30" s="43"/>
      <c r="K30" s="43"/>
      <c r="L30" s="43"/>
      <c r="M30" s="43"/>
      <c r="S30" s="53"/>
      <c r="T30" s="53"/>
      <c r="U30" s="53"/>
      <c r="V30" s="54"/>
      <c r="W30" s="55"/>
      <c r="X30" s="54"/>
      <c r="Y30" s="54"/>
      <c r="Z30" s="43"/>
      <c r="AA30" s="55"/>
      <c r="AB30" s="56"/>
    </row>
    <row r="31" spans="1:32" s="44" customFormat="1" ht="15.75" x14ac:dyDescent="0.3">
      <c r="D31" s="43"/>
      <c r="E31" s="43"/>
      <c r="G31" s="43"/>
      <c r="H31" s="43"/>
      <c r="I31" s="43"/>
      <c r="J31" s="43"/>
      <c r="K31" s="43"/>
      <c r="L31" s="43"/>
      <c r="M31" s="43"/>
      <c r="S31" s="53"/>
      <c r="T31" s="53"/>
      <c r="U31" s="53"/>
      <c r="V31" s="54"/>
      <c r="W31" s="55"/>
      <c r="X31" s="54"/>
      <c r="Y31" s="54"/>
      <c r="Z31" s="43"/>
      <c r="AA31" s="55"/>
      <c r="AB31" s="56"/>
    </row>
    <row r="32" spans="1:32" s="44" customFormat="1" ht="15.75" x14ac:dyDescent="0.3">
      <c r="C32" s="44" t="s">
        <v>31</v>
      </c>
      <c r="D32" s="43"/>
      <c r="E32" s="43"/>
      <c r="G32" s="43"/>
      <c r="H32" s="43"/>
      <c r="I32" s="43"/>
      <c r="J32" s="43"/>
      <c r="K32" s="43"/>
      <c r="L32" s="43"/>
      <c r="M32" s="43"/>
      <c r="S32" s="53"/>
      <c r="T32" s="53"/>
      <c r="U32" s="53"/>
      <c r="V32" s="54"/>
      <c r="W32" s="55"/>
      <c r="X32" s="54"/>
      <c r="Y32" s="54"/>
      <c r="Z32" s="43"/>
      <c r="AA32" s="55"/>
      <c r="AB32" s="56"/>
    </row>
  </sheetData>
  <sortState ref="A14:AC25">
    <sortCondition descending="1" ref="R14:R25"/>
  </sortState>
  <mergeCells count="1">
    <mergeCell ref="K8:L8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90" orientation="landscape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34"/>
  </sheetPr>
  <dimension ref="A1:L438"/>
  <sheetViews>
    <sheetView workbookViewId="0">
      <selection activeCell="K253" sqref="K253"/>
    </sheetView>
  </sheetViews>
  <sheetFormatPr defaultColWidth="34.140625" defaultRowHeight="12.75" x14ac:dyDescent="0.3"/>
  <cols>
    <col min="1" max="2" width="5.5703125" style="10" customWidth="1"/>
    <col min="3" max="3" width="5" style="10" bestFit="1" customWidth="1"/>
    <col min="4" max="4" width="22.42578125" style="10" bestFit="1" customWidth="1"/>
    <col min="5" max="5" width="13.7109375" style="10" bestFit="1" customWidth="1"/>
    <col min="6" max="6" width="8.140625" style="10" bestFit="1" customWidth="1"/>
    <col min="7" max="7" width="8.140625" style="10" customWidth="1"/>
    <col min="8" max="8" width="24.42578125" style="10" bestFit="1" customWidth="1"/>
    <col min="9" max="9" width="27" style="10" hidden="1" customWidth="1"/>
    <col min="10" max="10" width="4.42578125" style="10" bestFit="1" customWidth="1"/>
    <col min="11" max="11" width="57.85546875" style="10" bestFit="1" customWidth="1"/>
    <col min="12" max="12" width="14.5703125" style="4" bestFit="1" customWidth="1"/>
    <col min="13" max="16384" width="34.140625" style="10"/>
  </cols>
  <sheetData>
    <row r="1" spans="1:12" x14ac:dyDescent="0.3">
      <c r="C1" s="112" t="s">
        <v>5</v>
      </c>
      <c r="D1" s="112" t="s">
        <v>3</v>
      </c>
      <c r="E1" s="112" t="s">
        <v>4</v>
      </c>
      <c r="F1" s="112" t="s">
        <v>1</v>
      </c>
      <c r="G1" s="112"/>
      <c r="H1" s="112" t="s">
        <v>6</v>
      </c>
      <c r="I1" s="112"/>
      <c r="J1" s="11"/>
      <c r="K1" s="112" t="s">
        <v>2</v>
      </c>
      <c r="L1" s="112" t="s">
        <v>146</v>
      </c>
    </row>
    <row r="2" spans="1:12" s="12" customFormat="1" ht="15.75" x14ac:dyDescent="0.3">
      <c r="A2" s="10"/>
      <c r="B2" s="10"/>
      <c r="C2" s="113">
        <v>420</v>
      </c>
      <c r="D2" s="97" t="s">
        <v>445</v>
      </c>
      <c r="E2" s="86">
        <v>34757</v>
      </c>
      <c r="F2" s="127" t="s">
        <v>131</v>
      </c>
      <c r="G2" s="142" t="s">
        <v>78</v>
      </c>
      <c r="H2" s="143" t="s">
        <v>128</v>
      </c>
      <c r="I2" s="121"/>
      <c r="J2"/>
      <c r="K2" s="126" t="s">
        <v>446</v>
      </c>
      <c r="L2" s="175" t="s">
        <v>80</v>
      </c>
    </row>
    <row r="3" spans="1:12" s="12" customFormat="1" ht="15.75" x14ac:dyDescent="0.3">
      <c r="A3" s="10"/>
      <c r="B3" s="10"/>
      <c r="C3" s="113">
        <v>420</v>
      </c>
      <c r="D3" s="97" t="s">
        <v>445</v>
      </c>
      <c r="E3" s="86">
        <v>34757</v>
      </c>
      <c r="F3" s="127">
        <v>1</v>
      </c>
      <c r="G3" s="142" t="s">
        <v>78</v>
      </c>
      <c r="H3" s="143" t="s">
        <v>128</v>
      </c>
      <c r="I3" s="121"/>
      <c r="J3"/>
      <c r="K3" s="126" t="s">
        <v>446</v>
      </c>
      <c r="L3" s="175" t="s">
        <v>101</v>
      </c>
    </row>
    <row r="4" spans="1:12" s="12" customFormat="1" ht="15.75" x14ac:dyDescent="0.3">
      <c r="A4" s="10"/>
      <c r="B4" s="10"/>
      <c r="C4" s="113">
        <v>421</v>
      </c>
      <c r="D4" s="130" t="s">
        <v>269</v>
      </c>
      <c r="E4" s="128">
        <v>30949</v>
      </c>
      <c r="F4" s="87" t="s">
        <v>47</v>
      </c>
      <c r="G4" s="119" t="s">
        <v>78</v>
      </c>
      <c r="H4" s="120" t="s">
        <v>107</v>
      </c>
      <c r="I4"/>
      <c r="J4" s="1"/>
      <c r="K4" s="129" t="s">
        <v>112</v>
      </c>
      <c r="L4" s="145" t="s">
        <v>80</v>
      </c>
    </row>
    <row r="5" spans="1:12" s="12" customFormat="1" ht="15.75" x14ac:dyDescent="0.3">
      <c r="A5" s="10"/>
      <c r="B5" s="10"/>
      <c r="C5" s="113">
        <v>360</v>
      </c>
      <c r="D5" s="97" t="s">
        <v>481</v>
      </c>
      <c r="E5" s="86">
        <v>33826</v>
      </c>
      <c r="F5" s="127" t="s">
        <v>48</v>
      </c>
      <c r="G5" s="142" t="s">
        <v>475</v>
      </c>
      <c r="H5" s="143" t="s">
        <v>476</v>
      </c>
      <c r="I5" s="121"/>
      <c r="J5" s="155" t="s">
        <v>76</v>
      </c>
      <c r="K5" s="126" t="s">
        <v>477</v>
      </c>
      <c r="L5" s="115">
        <v>800</v>
      </c>
    </row>
    <row r="6" spans="1:12" s="12" customFormat="1" ht="15.75" x14ac:dyDescent="0.3">
      <c r="A6" s="10">
        <v>2</v>
      </c>
      <c r="B6" s="10">
        <v>9</v>
      </c>
      <c r="C6" s="113">
        <v>360</v>
      </c>
      <c r="D6" s="97" t="s">
        <v>481</v>
      </c>
      <c r="E6" s="86">
        <v>33825</v>
      </c>
      <c r="F6" s="127" t="s">
        <v>48</v>
      </c>
      <c r="G6" s="142" t="s">
        <v>475</v>
      </c>
      <c r="H6" s="143" t="s">
        <v>476</v>
      </c>
      <c r="I6" s="121"/>
      <c r="J6" s="155" t="s">
        <v>76</v>
      </c>
      <c r="K6" s="126" t="s">
        <v>477</v>
      </c>
      <c r="L6" s="171">
        <v>1500</v>
      </c>
    </row>
    <row r="7" spans="1:12" s="12" customFormat="1" ht="15.75" x14ac:dyDescent="0.3">
      <c r="A7" s="10"/>
      <c r="B7" s="10"/>
      <c r="C7" s="113">
        <v>321</v>
      </c>
      <c r="D7" s="130" t="s">
        <v>232</v>
      </c>
      <c r="E7" s="128">
        <v>35094</v>
      </c>
      <c r="F7" s="127">
        <v>1</v>
      </c>
      <c r="G7" s="119" t="s">
        <v>78</v>
      </c>
      <c r="H7" s="120" t="s">
        <v>107</v>
      </c>
      <c r="I7"/>
      <c r="J7" s="1"/>
      <c r="K7" s="129" t="s">
        <v>233</v>
      </c>
      <c r="L7" s="145" t="s">
        <v>105</v>
      </c>
    </row>
    <row r="8" spans="1:12" s="12" customFormat="1" ht="15.75" customHeight="1" x14ac:dyDescent="0.3">
      <c r="A8" s="10"/>
      <c r="B8" s="10"/>
      <c r="C8" s="113">
        <v>331</v>
      </c>
      <c r="D8" s="130" t="s">
        <v>221</v>
      </c>
      <c r="E8" s="128">
        <v>35395</v>
      </c>
      <c r="F8" s="87" t="s">
        <v>49</v>
      </c>
      <c r="G8" s="119" t="s">
        <v>78</v>
      </c>
      <c r="H8" s="120" t="s">
        <v>35</v>
      </c>
      <c r="I8"/>
      <c r="J8"/>
      <c r="K8" s="129" t="s">
        <v>102</v>
      </c>
      <c r="L8" s="145" t="s">
        <v>103</v>
      </c>
    </row>
    <row r="9" spans="1:12" s="12" customFormat="1" ht="15" customHeight="1" x14ac:dyDescent="0.3">
      <c r="A9" s="10">
        <v>1</v>
      </c>
      <c r="B9" s="10">
        <v>1</v>
      </c>
      <c r="C9" s="113">
        <v>386</v>
      </c>
      <c r="D9" s="130" t="s">
        <v>243</v>
      </c>
      <c r="E9" s="128">
        <v>35362</v>
      </c>
      <c r="F9" s="127">
        <v>1</v>
      </c>
      <c r="G9" s="119" t="s">
        <v>78</v>
      </c>
      <c r="H9" s="120" t="s">
        <v>107</v>
      </c>
      <c r="I9"/>
      <c r="J9" s="1"/>
      <c r="K9" s="129" t="s">
        <v>244</v>
      </c>
      <c r="L9" s="115">
        <v>200</v>
      </c>
    </row>
    <row r="10" spans="1:12" s="12" customFormat="1" ht="15" customHeight="1" x14ac:dyDescent="0.3">
      <c r="A10" s="10">
        <v>5</v>
      </c>
      <c r="B10" s="10">
        <v>5</v>
      </c>
      <c r="C10" s="113">
        <v>436</v>
      </c>
      <c r="D10" s="130" t="s">
        <v>184</v>
      </c>
      <c r="E10" s="128">
        <v>34515</v>
      </c>
      <c r="F10" s="127" t="s">
        <v>48</v>
      </c>
      <c r="G10" s="119" t="s">
        <v>78</v>
      </c>
      <c r="H10" s="120" t="s">
        <v>94</v>
      </c>
      <c r="I10"/>
      <c r="J10"/>
      <c r="K10" s="129" t="s">
        <v>185</v>
      </c>
      <c r="L10" s="115">
        <v>400</v>
      </c>
    </row>
    <row r="11" spans="1:12" s="12" customFormat="1" ht="15" customHeight="1" x14ac:dyDescent="0.3">
      <c r="A11" s="10">
        <v>1</v>
      </c>
      <c r="B11" s="10">
        <v>2</v>
      </c>
      <c r="C11" s="113">
        <v>439</v>
      </c>
      <c r="D11" s="130" t="s">
        <v>255</v>
      </c>
      <c r="E11" s="128">
        <v>34731</v>
      </c>
      <c r="F11" s="87" t="s">
        <v>49</v>
      </c>
      <c r="G11" s="119" t="s">
        <v>78</v>
      </c>
      <c r="H11" s="120" t="s">
        <v>107</v>
      </c>
      <c r="I11"/>
      <c r="J11" s="1"/>
      <c r="K11" s="129" t="s">
        <v>256</v>
      </c>
      <c r="L11" s="115">
        <v>200</v>
      </c>
    </row>
    <row r="12" spans="1:12" s="12" customFormat="1" ht="14.25" customHeight="1" x14ac:dyDescent="0.3">
      <c r="A12" s="10">
        <v>2</v>
      </c>
      <c r="B12" s="10">
        <v>5</v>
      </c>
      <c r="C12" s="113">
        <v>300</v>
      </c>
      <c r="D12" s="130" t="s">
        <v>404</v>
      </c>
      <c r="E12" s="128">
        <v>29304</v>
      </c>
      <c r="F12" s="87" t="s">
        <v>47</v>
      </c>
      <c r="G12" s="119" t="s">
        <v>78</v>
      </c>
      <c r="H12" s="120" t="s">
        <v>405</v>
      </c>
      <c r="I12"/>
      <c r="J12"/>
      <c r="K12" s="129" t="s">
        <v>406</v>
      </c>
      <c r="L12" s="169" t="s">
        <v>130</v>
      </c>
    </row>
    <row r="13" spans="1:12" s="12" customFormat="1" ht="14.25" customHeight="1" x14ac:dyDescent="0.3">
      <c r="A13" s="10"/>
      <c r="B13" s="10"/>
      <c r="C13" s="113">
        <v>361</v>
      </c>
      <c r="D13" s="91" t="s">
        <v>166</v>
      </c>
      <c r="E13" s="86">
        <v>35142</v>
      </c>
      <c r="F13" s="87" t="s">
        <v>49</v>
      </c>
      <c r="G13" s="119" t="s">
        <v>78</v>
      </c>
      <c r="H13" s="120" t="s">
        <v>164</v>
      </c>
      <c r="I13"/>
      <c r="J13"/>
      <c r="K13" s="122" t="s">
        <v>165</v>
      </c>
      <c r="L13" s="115">
        <v>3000</v>
      </c>
    </row>
    <row r="14" spans="1:12" s="12" customFormat="1" ht="14.25" customHeight="1" x14ac:dyDescent="0.3">
      <c r="A14" s="10">
        <v>1</v>
      </c>
      <c r="B14" s="10">
        <v>6</v>
      </c>
      <c r="C14" s="113">
        <v>361</v>
      </c>
      <c r="D14" s="91" t="s">
        <v>166</v>
      </c>
      <c r="E14" s="86">
        <v>35142</v>
      </c>
      <c r="F14" s="87" t="s">
        <v>49</v>
      </c>
      <c r="G14" s="119" t="s">
        <v>78</v>
      </c>
      <c r="H14" s="120" t="s">
        <v>164</v>
      </c>
      <c r="I14"/>
      <c r="J14"/>
      <c r="K14" s="122" t="s">
        <v>165</v>
      </c>
      <c r="L14" s="171">
        <v>1500</v>
      </c>
    </row>
    <row r="15" spans="1:12" ht="15.75" customHeight="1" x14ac:dyDescent="0.3">
      <c r="A15" s="10">
        <v>3</v>
      </c>
      <c r="B15" s="10">
        <v>5</v>
      </c>
      <c r="C15" s="113">
        <v>301</v>
      </c>
      <c r="D15" s="199" t="s">
        <v>489</v>
      </c>
      <c r="E15" s="200">
        <v>32766</v>
      </c>
      <c r="F15" s="87" t="s">
        <v>47</v>
      </c>
      <c r="G15" s="201" t="s">
        <v>74</v>
      </c>
      <c r="H15" s="202" t="s">
        <v>75</v>
      </c>
      <c r="I15" s="199"/>
      <c r="J15" s="123" t="s">
        <v>76</v>
      </c>
      <c r="K15" s="203" t="s">
        <v>490</v>
      </c>
      <c r="L15" s="169" t="s">
        <v>130</v>
      </c>
    </row>
    <row r="16" spans="1:12" ht="15.75" customHeight="1" x14ac:dyDescent="0.2">
      <c r="A16" s="10">
        <v>4</v>
      </c>
      <c r="B16" s="10">
        <v>5</v>
      </c>
      <c r="C16" s="113">
        <v>437</v>
      </c>
      <c r="D16" s="116" t="s">
        <v>353</v>
      </c>
      <c r="E16" s="117">
        <v>34621</v>
      </c>
      <c r="F16" s="127" t="s">
        <v>48</v>
      </c>
      <c r="G16" s="119" t="s">
        <v>513</v>
      </c>
      <c r="H16" s="120" t="s">
        <v>125</v>
      </c>
      <c r="I16" s="121"/>
      <c r="J16" s="123" t="s">
        <v>76</v>
      </c>
      <c r="K16" s="122" t="s">
        <v>140</v>
      </c>
      <c r="L16" s="115">
        <v>400</v>
      </c>
    </row>
    <row r="17" spans="1:12" ht="15.75" customHeight="1" x14ac:dyDescent="0.3">
      <c r="C17" s="113">
        <v>301</v>
      </c>
      <c r="D17" s="199" t="s">
        <v>489</v>
      </c>
      <c r="E17" s="200">
        <v>32766</v>
      </c>
      <c r="F17" s="87" t="s">
        <v>47</v>
      </c>
      <c r="G17" s="201" t="s">
        <v>74</v>
      </c>
      <c r="H17" s="202" t="s">
        <v>75</v>
      </c>
      <c r="I17" s="121"/>
      <c r="J17" s="123" t="s">
        <v>76</v>
      </c>
      <c r="K17" s="203" t="s">
        <v>490</v>
      </c>
      <c r="L17" s="169">
        <v>200</v>
      </c>
    </row>
    <row r="18" spans="1:12" ht="15.75" customHeight="1" x14ac:dyDescent="0.3">
      <c r="A18" s="10">
        <v>1</v>
      </c>
      <c r="B18" s="10">
        <v>3</v>
      </c>
      <c r="C18" s="113">
        <v>315</v>
      </c>
      <c r="D18" s="116" t="s">
        <v>308</v>
      </c>
      <c r="E18" s="117">
        <v>33429</v>
      </c>
      <c r="F18" s="127" t="s">
        <v>48</v>
      </c>
      <c r="G18" s="119" t="s">
        <v>78</v>
      </c>
      <c r="H18" s="120" t="s">
        <v>38</v>
      </c>
      <c r="I18" s="139"/>
      <c r="J18"/>
      <c r="K18" s="116" t="s">
        <v>309</v>
      </c>
      <c r="L18" s="115" t="s">
        <v>533</v>
      </c>
    </row>
    <row r="19" spans="1:12" ht="15.75" x14ac:dyDescent="0.3">
      <c r="A19" s="10">
        <v>3</v>
      </c>
      <c r="B19" s="10">
        <v>1</v>
      </c>
      <c r="C19" s="113">
        <v>386</v>
      </c>
      <c r="D19" s="130" t="s">
        <v>243</v>
      </c>
      <c r="E19" s="128">
        <v>35362</v>
      </c>
      <c r="F19" s="127">
        <v>1</v>
      </c>
      <c r="G19" s="119" t="s">
        <v>78</v>
      </c>
      <c r="H19" s="120" t="s">
        <v>107</v>
      </c>
      <c r="I19"/>
      <c r="J19" s="179"/>
      <c r="K19" s="129" t="s">
        <v>244</v>
      </c>
      <c r="L19" s="115">
        <v>60</v>
      </c>
    </row>
    <row r="20" spans="1:12" ht="15.75" x14ac:dyDescent="0.3">
      <c r="C20" s="113">
        <v>435</v>
      </c>
      <c r="D20" s="130" t="s">
        <v>195</v>
      </c>
      <c r="E20" s="128">
        <v>35219</v>
      </c>
      <c r="F20" s="127">
        <v>1</v>
      </c>
      <c r="G20" s="119" t="s">
        <v>78</v>
      </c>
      <c r="H20" s="120" t="s">
        <v>35</v>
      </c>
      <c r="I20"/>
      <c r="J20"/>
      <c r="K20" s="129" t="s">
        <v>96</v>
      </c>
      <c r="L20" s="115">
        <v>800</v>
      </c>
    </row>
    <row r="21" spans="1:12" ht="15.75" customHeight="1" x14ac:dyDescent="0.3">
      <c r="C21" s="113">
        <v>362</v>
      </c>
      <c r="D21" s="97" t="s">
        <v>438</v>
      </c>
      <c r="E21" s="86">
        <v>31373</v>
      </c>
      <c r="F21" s="87" t="s">
        <v>47</v>
      </c>
      <c r="G21" s="142" t="s">
        <v>78</v>
      </c>
      <c r="H21" s="143" t="s">
        <v>128</v>
      </c>
      <c r="I21" s="121"/>
      <c r="J21"/>
      <c r="K21" s="126" t="s">
        <v>439</v>
      </c>
      <c r="L21" s="115">
        <v>800</v>
      </c>
    </row>
    <row r="22" spans="1:12" ht="15.75" customHeight="1" x14ac:dyDescent="0.3">
      <c r="A22" s="10">
        <v>2</v>
      </c>
      <c r="B22" s="10">
        <v>11</v>
      </c>
      <c r="C22" s="113">
        <v>362</v>
      </c>
      <c r="D22" s="97" t="s">
        <v>438</v>
      </c>
      <c r="E22" s="86">
        <v>31373</v>
      </c>
      <c r="F22" s="87" t="s">
        <v>47</v>
      </c>
      <c r="G22" s="142" t="s">
        <v>78</v>
      </c>
      <c r="H22" s="143" t="s">
        <v>128</v>
      </c>
      <c r="I22" s="121"/>
      <c r="J22"/>
      <c r="K22" s="126" t="s">
        <v>439</v>
      </c>
      <c r="L22" s="171">
        <v>1500</v>
      </c>
    </row>
    <row r="23" spans="1:12" ht="15.75" x14ac:dyDescent="0.3">
      <c r="C23" s="113">
        <v>332</v>
      </c>
      <c r="D23" s="130" t="s">
        <v>222</v>
      </c>
      <c r="E23" s="128">
        <v>34895</v>
      </c>
      <c r="F23" s="127">
        <v>1</v>
      </c>
      <c r="G23" s="119" t="s">
        <v>78</v>
      </c>
      <c r="H23" s="120" t="s">
        <v>35</v>
      </c>
      <c r="I23"/>
      <c r="J23"/>
      <c r="K23" s="129" t="s">
        <v>102</v>
      </c>
      <c r="L23" s="145" t="s">
        <v>103</v>
      </c>
    </row>
    <row r="24" spans="1:12" s="221" customFormat="1" ht="15.75" x14ac:dyDescent="0.3">
      <c r="A24" s="10"/>
      <c r="B24" s="10"/>
      <c r="C24" s="113">
        <v>322</v>
      </c>
      <c r="D24" s="97" t="s">
        <v>296</v>
      </c>
      <c r="E24" s="86">
        <v>33103</v>
      </c>
      <c r="F24" s="127" t="s">
        <v>48</v>
      </c>
      <c r="G24" s="142" t="s">
        <v>78</v>
      </c>
      <c r="H24" s="143" t="s">
        <v>297</v>
      </c>
      <c r="I24" s="121"/>
      <c r="J24"/>
      <c r="K24" s="126" t="s">
        <v>298</v>
      </c>
      <c r="L24" s="175" t="s">
        <v>105</v>
      </c>
    </row>
    <row r="25" spans="1:12" ht="15.75" x14ac:dyDescent="0.3">
      <c r="C25" s="113">
        <v>422</v>
      </c>
      <c r="D25" s="236" t="s">
        <v>470</v>
      </c>
      <c r="E25" s="109">
        <v>33329</v>
      </c>
      <c r="F25" s="87" t="s">
        <v>47</v>
      </c>
      <c r="G25" s="142" t="s">
        <v>471</v>
      </c>
      <c r="H25" s="120" t="s">
        <v>135</v>
      </c>
      <c r="I25" s="237"/>
      <c r="J25"/>
      <c r="K25" s="236" t="s">
        <v>472</v>
      </c>
      <c r="L25" s="241" t="s">
        <v>80</v>
      </c>
    </row>
    <row r="26" spans="1:12" ht="15.75" x14ac:dyDescent="0.3">
      <c r="C26" s="113">
        <v>323</v>
      </c>
      <c r="D26" s="130" t="s">
        <v>228</v>
      </c>
      <c r="E26" s="128">
        <v>34660</v>
      </c>
      <c r="F26" s="87" t="s">
        <v>49</v>
      </c>
      <c r="G26" s="119" t="s">
        <v>78</v>
      </c>
      <c r="H26" s="120" t="s">
        <v>107</v>
      </c>
      <c r="I26"/>
      <c r="J26" s="1"/>
      <c r="K26" s="129" t="s">
        <v>229</v>
      </c>
      <c r="L26" s="145" t="s">
        <v>105</v>
      </c>
    </row>
    <row r="27" spans="1:12" ht="15.75" x14ac:dyDescent="0.3">
      <c r="A27" s="10">
        <v>1</v>
      </c>
      <c r="B27" s="10">
        <v>4</v>
      </c>
      <c r="C27" s="113">
        <v>488</v>
      </c>
      <c r="D27" s="236" t="s">
        <v>455</v>
      </c>
      <c r="E27" s="109">
        <v>32924</v>
      </c>
      <c r="F27" s="87" t="s">
        <v>47</v>
      </c>
      <c r="G27" s="142" t="s">
        <v>456</v>
      </c>
      <c r="H27" s="120" t="s">
        <v>135</v>
      </c>
      <c r="I27" s="237"/>
      <c r="J27"/>
      <c r="K27" s="236" t="s">
        <v>457</v>
      </c>
      <c r="L27" s="115">
        <v>200</v>
      </c>
    </row>
    <row r="28" spans="1:12" ht="15.75" x14ac:dyDescent="0.3">
      <c r="A28" s="10">
        <v>9</v>
      </c>
      <c r="B28" s="10">
        <v>1</v>
      </c>
      <c r="C28" s="113">
        <v>438</v>
      </c>
      <c r="D28" s="130" t="s">
        <v>168</v>
      </c>
      <c r="E28" s="128">
        <v>34582</v>
      </c>
      <c r="F28" s="127">
        <v>1</v>
      </c>
      <c r="G28" s="119" t="s">
        <v>78</v>
      </c>
      <c r="H28" s="120" t="s">
        <v>90</v>
      </c>
      <c r="I28"/>
      <c r="J28"/>
      <c r="K28" s="129" t="s">
        <v>519</v>
      </c>
      <c r="L28" s="115">
        <v>400</v>
      </c>
    </row>
    <row r="29" spans="1:12" ht="15.75" customHeight="1" x14ac:dyDescent="0.3">
      <c r="A29" s="10">
        <v>1</v>
      </c>
      <c r="B29" s="10">
        <v>5</v>
      </c>
      <c r="C29" s="113">
        <v>400</v>
      </c>
      <c r="D29" s="97" t="s">
        <v>162</v>
      </c>
      <c r="E29" s="86">
        <v>33417</v>
      </c>
      <c r="F29" s="87" t="s">
        <v>47</v>
      </c>
      <c r="G29" s="142" t="s">
        <v>78</v>
      </c>
      <c r="H29" s="143" t="s">
        <v>128</v>
      </c>
      <c r="I29" s="121"/>
      <c r="J29"/>
      <c r="K29" s="126" t="s">
        <v>132</v>
      </c>
      <c r="L29" s="115">
        <v>200</v>
      </c>
    </row>
    <row r="30" spans="1:12" ht="15.75" customHeight="1" x14ac:dyDescent="0.3">
      <c r="A30" s="10">
        <v>7</v>
      </c>
      <c r="B30" s="10">
        <v>2</v>
      </c>
      <c r="C30" s="113">
        <v>439</v>
      </c>
      <c r="D30" s="130" t="s">
        <v>255</v>
      </c>
      <c r="E30" s="128">
        <v>34731</v>
      </c>
      <c r="F30" s="87" t="s">
        <v>49</v>
      </c>
      <c r="G30" s="119" t="s">
        <v>78</v>
      </c>
      <c r="H30" s="120" t="s">
        <v>107</v>
      </c>
      <c r="I30"/>
      <c r="J30" s="1"/>
      <c r="K30" s="129" t="s">
        <v>520</v>
      </c>
      <c r="L30" s="115">
        <v>400</v>
      </c>
    </row>
    <row r="31" spans="1:12" ht="15.75" customHeight="1" x14ac:dyDescent="0.3">
      <c r="C31" s="113">
        <v>333</v>
      </c>
      <c r="D31" s="116" t="s">
        <v>397</v>
      </c>
      <c r="E31" s="117">
        <v>36110</v>
      </c>
      <c r="F31" s="87" t="s">
        <v>49</v>
      </c>
      <c r="G31" s="119" t="s">
        <v>78</v>
      </c>
      <c r="H31" s="120" t="s">
        <v>38</v>
      </c>
      <c r="I31" s="139"/>
      <c r="J31"/>
      <c r="K31" s="116" t="s">
        <v>398</v>
      </c>
      <c r="L31" s="127" t="s">
        <v>103</v>
      </c>
    </row>
    <row r="32" spans="1:12" ht="15.75" customHeight="1" x14ac:dyDescent="0.3">
      <c r="A32" s="10">
        <v>1</v>
      </c>
      <c r="B32" s="10">
        <v>3</v>
      </c>
      <c r="C32" s="113">
        <v>440</v>
      </c>
      <c r="D32" s="97" t="s">
        <v>435</v>
      </c>
      <c r="E32" s="86">
        <v>32669</v>
      </c>
      <c r="F32" s="87" t="s">
        <v>47</v>
      </c>
      <c r="G32" s="142" t="s">
        <v>78</v>
      </c>
      <c r="H32" s="143" t="s">
        <v>128</v>
      </c>
      <c r="I32" s="121"/>
      <c r="J32"/>
      <c r="K32" s="126" t="s">
        <v>436</v>
      </c>
      <c r="L32" s="115">
        <v>400</v>
      </c>
    </row>
    <row r="33" spans="1:12" ht="15.75" x14ac:dyDescent="0.3">
      <c r="A33" s="10">
        <v>4</v>
      </c>
      <c r="B33" s="10">
        <v>1</v>
      </c>
      <c r="C33" s="113">
        <v>441</v>
      </c>
      <c r="D33" s="97" t="s">
        <v>366</v>
      </c>
      <c r="E33" s="86">
        <v>35253</v>
      </c>
      <c r="F33" s="127">
        <v>1</v>
      </c>
      <c r="G33" s="142" t="s">
        <v>78</v>
      </c>
      <c r="H33" s="96" t="s">
        <v>364</v>
      </c>
      <c r="I33" s="121"/>
      <c r="J33"/>
      <c r="K33" s="126" t="s">
        <v>365</v>
      </c>
      <c r="L33" s="115">
        <v>400</v>
      </c>
    </row>
    <row r="34" spans="1:12" ht="15.75" x14ac:dyDescent="0.3">
      <c r="C34" s="113">
        <v>363</v>
      </c>
      <c r="D34" s="132" t="s">
        <v>295</v>
      </c>
      <c r="E34" s="133">
        <v>35080</v>
      </c>
      <c r="F34" s="92">
        <v>2</v>
      </c>
      <c r="G34" s="134" t="s">
        <v>78</v>
      </c>
      <c r="H34" s="137" t="s">
        <v>107</v>
      </c>
      <c r="I34" s="135"/>
      <c r="J34" s="182"/>
      <c r="K34" s="136" t="s">
        <v>110</v>
      </c>
      <c r="L34" s="115">
        <v>800</v>
      </c>
    </row>
    <row r="35" spans="1:12" ht="15.75" x14ac:dyDescent="0.3">
      <c r="C35" s="113">
        <v>363</v>
      </c>
      <c r="D35" s="132" t="s">
        <v>295</v>
      </c>
      <c r="E35" s="133">
        <v>35080</v>
      </c>
      <c r="F35" s="92">
        <v>2</v>
      </c>
      <c r="G35" s="134" t="s">
        <v>78</v>
      </c>
      <c r="H35" s="137" t="s">
        <v>107</v>
      </c>
      <c r="I35" s="135"/>
      <c r="J35" s="1"/>
      <c r="K35" s="136" t="s">
        <v>110</v>
      </c>
      <c r="L35" s="171">
        <v>1500</v>
      </c>
    </row>
    <row r="36" spans="1:12" ht="15.75" x14ac:dyDescent="0.3">
      <c r="C36" s="113">
        <v>423</v>
      </c>
      <c r="D36" s="97" t="s">
        <v>409</v>
      </c>
      <c r="E36" s="86">
        <v>30093</v>
      </c>
      <c r="F36" s="87" t="s">
        <v>47</v>
      </c>
      <c r="G36" s="142" t="s">
        <v>78</v>
      </c>
      <c r="H36" s="143" t="s">
        <v>125</v>
      </c>
      <c r="I36" s="121"/>
      <c r="J36"/>
      <c r="K36" s="126" t="s">
        <v>410</v>
      </c>
      <c r="L36" s="175" t="s">
        <v>80</v>
      </c>
    </row>
    <row r="37" spans="1:12" ht="15.75" x14ac:dyDescent="0.3">
      <c r="C37" s="113">
        <v>423</v>
      </c>
      <c r="D37" s="97" t="s">
        <v>409</v>
      </c>
      <c r="E37" s="86">
        <v>30093</v>
      </c>
      <c r="F37" s="87" t="s">
        <v>47</v>
      </c>
      <c r="G37" s="142" t="s">
        <v>78</v>
      </c>
      <c r="H37" s="143" t="s">
        <v>125</v>
      </c>
      <c r="I37" s="121"/>
      <c r="J37"/>
      <c r="K37" s="126" t="s">
        <v>410</v>
      </c>
      <c r="L37" s="175" t="s">
        <v>101</v>
      </c>
    </row>
    <row r="38" spans="1:12" ht="15.75" customHeight="1" x14ac:dyDescent="0.3">
      <c r="A38" s="10">
        <v>1</v>
      </c>
      <c r="B38" s="10">
        <v>6</v>
      </c>
      <c r="C38" s="113">
        <v>497</v>
      </c>
      <c r="D38" s="130" t="s">
        <v>188</v>
      </c>
      <c r="E38" s="128">
        <v>34639</v>
      </c>
      <c r="F38" s="87" t="s">
        <v>49</v>
      </c>
      <c r="G38" s="119" t="s">
        <v>78</v>
      </c>
      <c r="H38" s="120" t="s">
        <v>35</v>
      </c>
      <c r="I38"/>
      <c r="J38"/>
      <c r="K38" s="129" t="s">
        <v>190</v>
      </c>
      <c r="L38" s="115">
        <v>200</v>
      </c>
    </row>
    <row r="39" spans="1:12" ht="15.75" customHeight="1" x14ac:dyDescent="0.3">
      <c r="C39" s="131">
        <v>387</v>
      </c>
      <c r="D39" s="146" t="s">
        <v>360</v>
      </c>
      <c r="E39" s="147" t="s">
        <v>361</v>
      </c>
      <c r="F39" s="148" t="s">
        <v>124</v>
      </c>
      <c r="G39" s="134" t="s">
        <v>78</v>
      </c>
      <c r="H39" s="137" t="s">
        <v>123</v>
      </c>
      <c r="I39" s="135"/>
      <c r="J39" s="135"/>
      <c r="K39" s="149" t="s">
        <v>39</v>
      </c>
      <c r="L39" s="140">
        <v>60</v>
      </c>
    </row>
    <row r="40" spans="1:12" ht="15.75" x14ac:dyDescent="0.3">
      <c r="B40" s="10">
        <v>1</v>
      </c>
      <c r="C40" s="113">
        <v>355</v>
      </c>
      <c r="D40" s="116" t="s">
        <v>359</v>
      </c>
      <c r="E40" s="117">
        <v>33988</v>
      </c>
      <c r="F40" s="127">
        <v>1</v>
      </c>
      <c r="G40" s="119" t="s">
        <v>78</v>
      </c>
      <c r="H40" s="120" t="s">
        <v>123</v>
      </c>
      <c r="I40" s="121"/>
      <c r="J40"/>
      <c r="K40" s="122" t="s">
        <v>358</v>
      </c>
      <c r="L40" s="145">
        <v>3000</v>
      </c>
    </row>
    <row r="41" spans="1:12" ht="14.25" customHeight="1" x14ac:dyDescent="0.3">
      <c r="A41" s="10">
        <v>2</v>
      </c>
      <c r="B41" s="10">
        <v>1</v>
      </c>
      <c r="C41" s="113">
        <v>487</v>
      </c>
      <c r="D41" s="130" t="s">
        <v>250</v>
      </c>
      <c r="E41" s="128">
        <v>35157</v>
      </c>
      <c r="F41" s="127">
        <v>1</v>
      </c>
      <c r="G41" s="119" t="s">
        <v>78</v>
      </c>
      <c r="H41" s="120" t="s">
        <v>107</v>
      </c>
      <c r="I41"/>
      <c r="J41" s="1"/>
      <c r="K41" s="129" t="s">
        <v>109</v>
      </c>
      <c r="L41" s="115">
        <v>200</v>
      </c>
    </row>
    <row r="42" spans="1:12" ht="14.25" x14ac:dyDescent="0.2">
      <c r="A42" s="10">
        <v>2</v>
      </c>
      <c r="B42" s="10">
        <v>3</v>
      </c>
      <c r="C42" s="113">
        <v>388</v>
      </c>
      <c r="D42" s="94" t="s">
        <v>208</v>
      </c>
      <c r="E42" s="109">
        <v>34341</v>
      </c>
      <c r="F42" s="127">
        <v>1</v>
      </c>
      <c r="G42" s="119" t="s">
        <v>78</v>
      </c>
      <c r="H42" s="141" t="s">
        <v>115</v>
      </c>
      <c r="I42" s="88" t="s">
        <v>116</v>
      </c>
      <c r="J42" s="123"/>
      <c r="K42" s="93" t="s">
        <v>118</v>
      </c>
      <c r="L42" s="115">
        <v>60</v>
      </c>
    </row>
    <row r="43" spans="1:12" ht="15.75" customHeight="1" x14ac:dyDescent="0.2">
      <c r="A43" s="10">
        <v>2</v>
      </c>
      <c r="B43" s="10">
        <v>2</v>
      </c>
      <c r="C43" s="113">
        <v>302</v>
      </c>
      <c r="D43" s="116" t="s">
        <v>329</v>
      </c>
      <c r="E43" s="117">
        <v>34790</v>
      </c>
      <c r="F43" s="127" t="s">
        <v>48</v>
      </c>
      <c r="G43" s="119" t="s">
        <v>78</v>
      </c>
      <c r="H43" s="120" t="s">
        <v>115</v>
      </c>
      <c r="I43" s="121" t="s">
        <v>116</v>
      </c>
      <c r="J43" s="123"/>
      <c r="K43" s="122" t="s">
        <v>330</v>
      </c>
      <c r="L43" s="115">
        <v>200</v>
      </c>
    </row>
    <row r="44" spans="1:12" ht="15.75" x14ac:dyDescent="0.3">
      <c r="A44" s="10">
        <v>3</v>
      </c>
      <c r="B44" s="10">
        <v>6</v>
      </c>
      <c r="C44" s="113">
        <v>389</v>
      </c>
      <c r="D44" s="98" t="s">
        <v>323</v>
      </c>
      <c r="E44" s="101">
        <v>32394</v>
      </c>
      <c r="F44" s="87" t="s">
        <v>47</v>
      </c>
      <c r="G44" s="142" t="s">
        <v>324</v>
      </c>
      <c r="H44" s="120" t="s">
        <v>133</v>
      </c>
      <c r="I44" s="151"/>
      <c r="J44"/>
      <c r="K44" s="153" t="s">
        <v>325</v>
      </c>
      <c r="L44" s="115">
        <v>60</v>
      </c>
    </row>
    <row r="45" spans="1:12" ht="15.75" x14ac:dyDescent="0.3">
      <c r="C45" s="113">
        <v>364</v>
      </c>
      <c r="D45" s="97" t="s">
        <v>378</v>
      </c>
      <c r="E45" s="86">
        <v>32339</v>
      </c>
      <c r="F45" s="87" t="s">
        <v>47</v>
      </c>
      <c r="G45" s="142" t="s">
        <v>78</v>
      </c>
      <c r="H45" s="143" t="s">
        <v>125</v>
      </c>
      <c r="I45" s="121"/>
      <c r="J45"/>
      <c r="K45" s="126" t="s">
        <v>379</v>
      </c>
      <c r="L45" s="115">
        <v>800</v>
      </c>
    </row>
    <row r="46" spans="1:12" ht="15.75" x14ac:dyDescent="0.3">
      <c r="A46" s="10">
        <v>2</v>
      </c>
      <c r="B46" s="10">
        <v>3</v>
      </c>
      <c r="C46" s="113">
        <v>364</v>
      </c>
      <c r="D46" s="97" t="s">
        <v>378</v>
      </c>
      <c r="E46" s="86">
        <v>32339</v>
      </c>
      <c r="F46" s="87" t="s">
        <v>47</v>
      </c>
      <c r="G46" s="142" t="s">
        <v>78</v>
      </c>
      <c r="H46" s="143" t="s">
        <v>125</v>
      </c>
      <c r="I46" s="121"/>
      <c r="J46"/>
      <c r="K46" s="126" t="s">
        <v>379</v>
      </c>
      <c r="L46" s="171">
        <v>1500</v>
      </c>
    </row>
    <row r="47" spans="1:12" ht="15.75" x14ac:dyDescent="0.3">
      <c r="A47" s="10">
        <v>2</v>
      </c>
      <c r="B47" s="10">
        <v>3</v>
      </c>
      <c r="C47" s="113">
        <v>492</v>
      </c>
      <c r="D47" s="99" t="s">
        <v>458</v>
      </c>
      <c r="E47" s="101">
        <v>32399</v>
      </c>
      <c r="F47" s="87" t="s">
        <v>283</v>
      </c>
      <c r="G47" s="114" t="s">
        <v>78</v>
      </c>
      <c r="H47" s="120" t="s">
        <v>135</v>
      </c>
      <c r="I47" s="151"/>
      <c r="J47"/>
      <c r="K47" s="153" t="s">
        <v>459</v>
      </c>
      <c r="L47" s="115">
        <v>200</v>
      </c>
    </row>
    <row r="48" spans="1:12" ht="15.75" x14ac:dyDescent="0.3">
      <c r="A48" s="10">
        <v>2</v>
      </c>
      <c r="B48" s="10">
        <v>4</v>
      </c>
      <c r="C48" s="113">
        <v>486</v>
      </c>
      <c r="D48" s="99" t="s">
        <v>453</v>
      </c>
      <c r="E48" s="101">
        <v>34880</v>
      </c>
      <c r="F48" s="87" t="s">
        <v>49</v>
      </c>
      <c r="G48" s="114" t="s">
        <v>78</v>
      </c>
      <c r="H48" s="120" t="s">
        <v>135</v>
      </c>
      <c r="I48" s="151"/>
      <c r="J48"/>
      <c r="K48" s="153" t="s">
        <v>454</v>
      </c>
      <c r="L48" s="115">
        <v>200</v>
      </c>
    </row>
    <row r="49" spans="1:12" ht="15.75" x14ac:dyDescent="0.3">
      <c r="A49" s="10">
        <v>2</v>
      </c>
      <c r="B49" s="10">
        <v>6</v>
      </c>
      <c r="C49" s="113">
        <v>390</v>
      </c>
      <c r="D49" s="130" t="s">
        <v>170</v>
      </c>
      <c r="E49" s="128">
        <v>35226</v>
      </c>
      <c r="F49" s="87" t="s">
        <v>49</v>
      </c>
      <c r="G49" s="119" t="s">
        <v>78</v>
      </c>
      <c r="H49" s="120" t="s">
        <v>171</v>
      </c>
      <c r="I49"/>
      <c r="J49"/>
      <c r="K49" s="129" t="s">
        <v>172</v>
      </c>
      <c r="L49" s="115">
        <v>60</v>
      </c>
    </row>
    <row r="50" spans="1:12" ht="15.75" x14ac:dyDescent="0.3">
      <c r="C50" s="113">
        <v>324</v>
      </c>
      <c r="D50" s="97" t="s">
        <v>288</v>
      </c>
      <c r="E50" s="86">
        <v>35285</v>
      </c>
      <c r="F50" s="87" t="s">
        <v>49</v>
      </c>
      <c r="G50" s="142" t="s">
        <v>78</v>
      </c>
      <c r="H50" s="143" t="s">
        <v>125</v>
      </c>
      <c r="I50" s="121"/>
      <c r="J50"/>
      <c r="K50" s="126" t="s">
        <v>289</v>
      </c>
      <c r="L50" s="175" t="s">
        <v>105</v>
      </c>
    </row>
    <row r="51" spans="1:12" ht="15.75" customHeight="1" x14ac:dyDescent="0.3">
      <c r="A51" s="10">
        <v>2</v>
      </c>
      <c r="B51" s="10">
        <v>5</v>
      </c>
      <c r="C51" s="113">
        <v>493</v>
      </c>
      <c r="D51" s="99" t="s">
        <v>460</v>
      </c>
      <c r="E51" s="101">
        <v>32496</v>
      </c>
      <c r="F51" s="127" t="s">
        <v>48</v>
      </c>
      <c r="G51" s="142" t="s">
        <v>78</v>
      </c>
      <c r="H51" s="120" t="s">
        <v>134</v>
      </c>
      <c r="I51" s="151"/>
      <c r="J51"/>
      <c r="K51" s="153" t="s">
        <v>139</v>
      </c>
      <c r="L51" s="115">
        <v>200</v>
      </c>
    </row>
    <row r="52" spans="1:12" ht="15.75" customHeight="1" x14ac:dyDescent="0.3">
      <c r="A52" s="10">
        <v>6</v>
      </c>
      <c r="B52" s="10">
        <v>6</v>
      </c>
      <c r="C52" s="113">
        <v>442</v>
      </c>
      <c r="D52" s="130" t="s">
        <v>186</v>
      </c>
      <c r="E52" s="128">
        <v>34025</v>
      </c>
      <c r="F52" s="127" t="s">
        <v>48</v>
      </c>
      <c r="G52" s="119" t="s">
        <v>78</v>
      </c>
      <c r="H52" s="120" t="s">
        <v>35</v>
      </c>
      <c r="I52"/>
      <c r="J52"/>
      <c r="K52" s="129" t="s">
        <v>187</v>
      </c>
      <c r="L52" s="115">
        <v>400</v>
      </c>
    </row>
    <row r="53" spans="1:12" ht="14.25" customHeight="1" x14ac:dyDescent="0.3">
      <c r="A53" s="10">
        <v>2</v>
      </c>
      <c r="B53" s="10">
        <v>6</v>
      </c>
      <c r="C53" s="113">
        <v>383</v>
      </c>
      <c r="D53" s="97" t="s">
        <v>336</v>
      </c>
      <c r="E53" s="86">
        <v>33862</v>
      </c>
      <c r="F53" s="87" t="s">
        <v>49</v>
      </c>
      <c r="G53" s="142" t="s">
        <v>78</v>
      </c>
      <c r="H53" s="143" t="s">
        <v>125</v>
      </c>
      <c r="I53" s="121"/>
      <c r="J53"/>
      <c r="K53" s="126" t="s">
        <v>337</v>
      </c>
      <c r="L53" s="115">
        <v>200</v>
      </c>
    </row>
    <row r="54" spans="1:12" ht="14.25" customHeight="1" x14ac:dyDescent="0.2">
      <c r="A54" s="10">
        <v>1</v>
      </c>
      <c r="B54" s="10">
        <v>5</v>
      </c>
      <c r="C54" s="113">
        <v>302</v>
      </c>
      <c r="D54" s="94" t="s">
        <v>329</v>
      </c>
      <c r="E54" s="109">
        <v>34790</v>
      </c>
      <c r="F54" s="127" t="s">
        <v>48</v>
      </c>
      <c r="G54" s="119" t="s">
        <v>78</v>
      </c>
      <c r="H54" s="141" t="s">
        <v>115</v>
      </c>
      <c r="I54" s="88" t="s">
        <v>116</v>
      </c>
      <c r="J54" s="123"/>
      <c r="K54" s="93" t="s">
        <v>330</v>
      </c>
      <c r="L54" s="169" t="s">
        <v>130</v>
      </c>
    </row>
    <row r="55" spans="1:12" ht="15.75" customHeight="1" x14ac:dyDescent="0.3">
      <c r="A55" s="10">
        <v>3</v>
      </c>
      <c r="B55" s="10">
        <v>1</v>
      </c>
      <c r="C55" s="113">
        <v>432</v>
      </c>
      <c r="D55" s="116" t="s">
        <v>306</v>
      </c>
      <c r="E55" s="117">
        <v>34949</v>
      </c>
      <c r="F55" s="127">
        <v>1</v>
      </c>
      <c r="G55" s="119" t="s">
        <v>78</v>
      </c>
      <c r="H55" s="120" t="s">
        <v>38</v>
      </c>
      <c r="I55" s="139"/>
      <c r="J55"/>
      <c r="K55" s="116" t="s">
        <v>307</v>
      </c>
      <c r="L55" s="115">
        <v>200</v>
      </c>
    </row>
    <row r="56" spans="1:12" ht="14.25" x14ac:dyDescent="0.2">
      <c r="A56" s="10">
        <v>2</v>
      </c>
      <c r="B56" s="10">
        <v>6</v>
      </c>
      <c r="C56" s="113">
        <v>303</v>
      </c>
      <c r="D56" s="94" t="s">
        <v>331</v>
      </c>
      <c r="E56" s="109">
        <v>34790</v>
      </c>
      <c r="F56" s="127" t="s">
        <v>48</v>
      </c>
      <c r="G56" s="119" t="s">
        <v>78</v>
      </c>
      <c r="H56" s="141" t="s">
        <v>115</v>
      </c>
      <c r="I56" s="88" t="s">
        <v>116</v>
      </c>
      <c r="J56" s="123"/>
      <c r="K56" s="93" t="s">
        <v>330</v>
      </c>
      <c r="L56" s="169" t="s">
        <v>130</v>
      </c>
    </row>
    <row r="57" spans="1:12" ht="15.75" x14ac:dyDescent="0.3">
      <c r="C57" s="113">
        <v>334</v>
      </c>
      <c r="D57" s="130" t="s">
        <v>282</v>
      </c>
      <c r="E57" s="128">
        <v>30402</v>
      </c>
      <c r="F57" s="87" t="s">
        <v>283</v>
      </c>
      <c r="G57" s="119" t="s">
        <v>78</v>
      </c>
      <c r="H57" s="120" t="s">
        <v>107</v>
      </c>
      <c r="I57"/>
      <c r="J57" s="1"/>
      <c r="K57" s="129" t="s">
        <v>284</v>
      </c>
      <c r="L57" s="145" t="s">
        <v>103</v>
      </c>
    </row>
    <row r="58" spans="1:12" ht="15.75" customHeight="1" x14ac:dyDescent="0.3">
      <c r="C58" s="113">
        <v>500</v>
      </c>
      <c r="D58" s="116" t="s">
        <v>357</v>
      </c>
      <c r="E58" s="117">
        <v>34769</v>
      </c>
      <c r="F58" s="87" t="s">
        <v>49</v>
      </c>
      <c r="G58" s="119" t="s">
        <v>78</v>
      </c>
      <c r="H58" s="120" t="s">
        <v>123</v>
      </c>
      <c r="I58" s="121"/>
      <c r="J58"/>
      <c r="K58" s="122" t="s">
        <v>358</v>
      </c>
      <c r="L58" s="115">
        <v>800</v>
      </c>
    </row>
    <row r="59" spans="1:12" ht="14.25" customHeight="1" x14ac:dyDescent="0.2">
      <c r="C59" s="113">
        <v>443</v>
      </c>
      <c r="D59" s="94" t="s">
        <v>345</v>
      </c>
      <c r="E59" s="109">
        <v>34250</v>
      </c>
      <c r="F59" s="127">
        <v>1</v>
      </c>
      <c r="G59" s="119" t="s">
        <v>78</v>
      </c>
      <c r="H59" s="141" t="s">
        <v>115</v>
      </c>
      <c r="I59" s="88" t="s">
        <v>116</v>
      </c>
      <c r="J59" s="123"/>
      <c r="K59" s="93" t="s">
        <v>122</v>
      </c>
      <c r="L59" s="115">
        <v>800</v>
      </c>
    </row>
    <row r="60" spans="1:12" ht="14.25" x14ac:dyDescent="0.2">
      <c r="A60" s="10">
        <v>6</v>
      </c>
      <c r="B60" s="10">
        <v>1</v>
      </c>
      <c r="C60" s="113">
        <v>443</v>
      </c>
      <c r="D60" s="116" t="s">
        <v>345</v>
      </c>
      <c r="E60" s="117">
        <v>34250</v>
      </c>
      <c r="F60" s="127">
        <v>1</v>
      </c>
      <c r="G60" s="119" t="s">
        <v>78</v>
      </c>
      <c r="H60" s="120" t="s">
        <v>115</v>
      </c>
      <c r="I60" s="121" t="s">
        <v>116</v>
      </c>
      <c r="J60" s="123"/>
      <c r="K60" s="122" t="s">
        <v>122</v>
      </c>
      <c r="L60" s="115">
        <v>400</v>
      </c>
    </row>
    <row r="61" spans="1:12" ht="15.75" x14ac:dyDescent="0.3">
      <c r="A61" s="12"/>
      <c r="B61" s="12"/>
      <c r="C61" s="113">
        <v>444</v>
      </c>
      <c r="D61" s="97" t="s">
        <v>474</v>
      </c>
      <c r="E61" s="86">
        <v>33580</v>
      </c>
      <c r="F61" s="127" t="s">
        <v>48</v>
      </c>
      <c r="G61" s="142" t="s">
        <v>475</v>
      </c>
      <c r="H61" s="143" t="s">
        <v>476</v>
      </c>
      <c r="I61" s="121"/>
      <c r="J61" s="155" t="s">
        <v>76</v>
      </c>
      <c r="K61" s="126" t="s">
        <v>477</v>
      </c>
      <c r="L61" s="115">
        <v>800</v>
      </c>
    </row>
    <row r="62" spans="1:12" ht="15.75" x14ac:dyDescent="0.3">
      <c r="A62" s="10">
        <v>4</v>
      </c>
      <c r="B62" s="10">
        <v>4</v>
      </c>
      <c r="C62" s="113">
        <v>444</v>
      </c>
      <c r="D62" s="97" t="s">
        <v>474</v>
      </c>
      <c r="E62" s="86">
        <v>33580</v>
      </c>
      <c r="F62" s="127" t="s">
        <v>48</v>
      </c>
      <c r="G62" s="142" t="s">
        <v>475</v>
      </c>
      <c r="H62" s="143" t="s">
        <v>476</v>
      </c>
      <c r="I62" s="121"/>
      <c r="J62" s="155" t="s">
        <v>76</v>
      </c>
      <c r="K62" s="126" t="s">
        <v>477</v>
      </c>
      <c r="L62" s="115">
        <v>400</v>
      </c>
    </row>
    <row r="63" spans="1:12" ht="15" customHeight="1" x14ac:dyDescent="0.3">
      <c r="A63" s="10">
        <v>3</v>
      </c>
      <c r="B63" s="10">
        <v>2</v>
      </c>
      <c r="C63" s="113">
        <v>413</v>
      </c>
      <c r="D63" s="116" t="s">
        <v>301</v>
      </c>
      <c r="E63" s="117">
        <v>35387</v>
      </c>
      <c r="F63" s="127">
        <v>1</v>
      </c>
      <c r="G63" s="119" t="s">
        <v>78</v>
      </c>
      <c r="H63" s="120" t="s">
        <v>38</v>
      </c>
      <c r="I63" s="139"/>
      <c r="J63"/>
      <c r="K63" s="116" t="s">
        <v>79</v>
      </c>
      <c r="L63" s="115">
        <v>200</v>
      </c>
    </row>
    <row r="64" spans="1:12" ht="15" x14ac:dyDescent="0.25">
      <c r="A64" s="10">
        <v>4</v>
      </c>
      <c r="B64" s="10">
        <v>5</v>
      </c>
      <c r="C64" s="113">
        <v>391</v>
      </c>
      <c r="D64" s="157" t="s">
        <v>500</v>
      </c>
      <c r="E64" s="158">
        <v>34052</v>
      </c>
      <c r="F64" s="87" t="s">
        <v>49</v>
      </c>
      <c r="G64" s="160" t="s">
        <v>78</v>
      </c>
      <c r="H64" s="161" t="s">
        <v>148</v>
      </c>
      <c r="I64" s="162"/>
      <c r="J64" s="246"/>
      <c r="K64" s="163" t="s">
        <v>149</v>
      </c>
      <c r="L64" s="164">
        <v>60</v>
      </c>
    </row>
    <row r="65" spans="1:12" ht="15.75" x14ac:dyDescent="0.3">
      <c r="C65" s="113">
        <v>365</v>
      </c>
      <c r="D65" s="97" t="s">
        <v>367</v>
      </c>
      <c r="E65" s="86">
        <v>34454</v>
      </c>
      <c r="F65" s="127" t="s">
        <v>48</v>
      </c>
      <c r="G65" s="142" t="s">
        <v>78</v>
      </c>
      <c r="H65" s="143" t="s">
        <v>125</v>
      </c>
      <c r="I65" s="121"/>
      <c r="J65"/>
      <c r="K65" s="126" t="s">
        <v>368</v>
      </c>
      <c r="L65" s="115">
        <v>800</v>
      </c>
    </row>
    <row r="66" spans="1:12" ht="15.75" x14ac:dyDescent="0.3">
      <c r="A66" s="10">
        <v>2</v>
      </c>
      <c r="B66" s="10">
        <v>2</v>
      </c>
      <c r="C66" s="113">
        <v>365</v>
      </c>
      <c r="D66" s="97" t="s">
        <v>367</v>
      </c>
      <c r="E66" s="86">
        <v>34454</v>
      </c>
      <c r="F66" s="127" t="s">
        <v>48</v>
      </c>
      <c r="G66" s="142" t="s">
        <v>78</v>
      </c>
      <c r="H66" s="143" t="s">
        <v>125</v>
      </c>
      <c r="I66" s="121"/>
      <c r="J66"/>
      <c r="K66" s="126" t="s">
        <v>368</v>
      </c>
      <c r="L66" s="171">
        <v>1500</v>
      </c>
    </row>
    <row r="67" spans="1:12" ht="15.75" x14ac:dyDescent="0.3">
      <c r="C67" s="113">
        <v>445</v>
      </c>
      <c r="D67" s="91" t="s">
        <v>169</v>
      </c>
      <c r="E67" s="128">
        <v>31779</v>
      </c>
      <c r="F67" s="87" t="s">
        <v>49</v>
      </c>
      <c r="G67" s="119" t="s">
        <v>78</v>
      </c>
      <c r="H67" s="120" t="s">
        <v>90</v>
      </c>
      <c r="I67"/>
      <c r="J67"/>
      <c r="K67" s="129" t="s">
        <v>91</v>
      </c>
      <c r="L67" s="115">
        <v>800</v>
      </c>
    </row>
    <row r="68" spans="1:12" ht="15.75" x14ac:dyDescent="0.3">
      <c r="A68" s="10">
        <v>3</v>
      </c>
      <c r="B68" s="10">
        <v>1</v>
      </c>
      <c r="C68" s="113">
        <v>445</v>
      </c>
      <c r="D68" s="91" t="s">
        <v>169</v>
      </c>
      <c r="E68" s="128">
        <v>31779</v>
      </c>
      <c r="F68" s="87" t="s">
        <v>49</v>
      </c>
      <c r="G68" s="119" t="s">
        <v>78</v>
      </c>
      <c r="H68" s="120" t="s">
        <v>90</v>
      </c>
      <c r="I68"/>
      <c r="J68"/>
      <c r="K68" s="129" t="s">
        <v>91</v>
      </c>
      <c r="L68" s="115">
        <v>400</v>
      </c>
    </row>
    <row r="69" spans="1:12" ht="15.75" customHeight="1" x14ac:dyDescent="0.2">
      <c r="A69" s="10">
        <v>3</v>
      </c>
      <c r="B69" s="10">
        <v>4</v>
      </c>
      <c r="C69" s="113">
        <v>392</v>
      </c>
      <c r="D69" s="116" t="s">
        <v>321</v>
      </c>
      <c r="E69" s="117">
        <v>33997</v>
      </c>
      <c r="F69" s="87" t="s">
        <v>49</v>
      </c>
      <c r="G69" s="119" t="s">
        <v>78</v>
      </c>
      <c r="H69" s="120" t="s">
        <v>115</v>
      </c>
      <c r="I69" s="121" t="s">
        <v>116</v>
      </c>
      <c r="J69" s="123"/>
      <c r="K69" s="122" t="s">
        <v>121</v>
      </c>
      <c r="L69" s="115">
        <v>60</v>
      </c>
    </row>
    <row r="70" spans="1:12" ht="15.75" customHeight="1" x14ac:dyDescent="0.2">
      <c r="A70" s="10">
        <v>3</v>
      </c>
      <c r="B70" s="10">
        <v>3</v>
      </c>
      <c r="C70" s="113">
        <v>303</v>
      </c>
      <c r="D70" s="116" t="s">
        <v>331</v>
      </c>
      <c r="E70" s="117">
        <v>34790</v>
      </c>
      <c r="F70" s="127" t="s">
        <v>48</v>
      </c>
      <c r="G70" s="119" t="s">
        <v>78</v>
      </c>
      <c r="H70" s="120" t="s">
        <v>115</v>
      </c>
      <c r="I70" s="121" t="s">
        <v>116</v>
      </c>
      <c r="J70" s="123"/>
      <c r="K70" s="122" t="s">
        <v>330</v>
      </c>
      <c r="L70" s="115">
        <v>200</v>
      </c>
    </row>
    <row r="71" spans="1:12" ht="15.75" x14ac:dyDescent="0.3">
      <c r="A71" s="10">
        <v>2</v>
      </c>
      <c r="B71" s="10">
        <v>5</v>
      </c>
      <c r="C71" s="113">
        <v>446</v>
      </c>
      <c r="D71" s="130" t="s">
        <v>245</v>
      </c>
      <c r="E71" s="128">
        <v>32290</v>
      </c>
      <c r="F71" s="87" t="s">
        <v>47</v>
      </c>
      <c r="G71" s="119" t="s">
        <v>78</v>
      </c>
      <c r="H71" s="120" t="s">
        <v>107</v>
      </c>
      <c r="I71"/>
      <c r="J71" s="1"/>
      <c r="K71" s="129" t="s">
        <v>246</v>
      </c>
      <c r="L71" s="115">
        <v>400</v>
      </c>
    </row>
    <row r="72" spans="1:12" ht="14.25" customHeight="1" x14ac:dyDescent="0.3">
      <c r="A72" s="10">
        <v>3</v>
      </c>
      <c r="B72" s="10">
        <v>4</v>
      </c>
      <c r="C72" s="113">
        <v>412</v>
      </c>
      <c r="D72" s="130" t="s">
        <v>241</v>
      </c>
      <c r="E72" s="128">
        <v>33292</v>
      </c>
      <c r="F72" s="127" t="s">
        <v>48</v>
      </c>
      <c r="G72" s="119" t="s">
        <v>78</v>
      </c>
      <c r="H72" s="120" t="s">
        <v>107</v>
      </c>
      <c r="I72"/>
      <c r="J72" s="1"/>
      <c r="K72" s="129" t="s">
        <v>242</v>
      </c>
      <c r="L72" s="115">
        <v>200</v>
      </c>
    </row>
    <row r="73" spans="1:12" ht="15.75" customHeight="1" x14ac:dyDescent="0.2">
      <c r="A73" s="10">
        <v>3</v>
      </c>
      <c r="B73" s="10">
        <v>3</v>
      </c>
      <c r="C73" s="113">
        <v>393</v>
      </c>
      <c r="D73" s="116" t="s">
        <v>320</v>
      </c>
      <c r="E73" s="117">
        <v>35088</v>
      </c>
      <c r="F73" s="87" t="s">
        <v>49</v>
      </c>
      <c r="G73" s="119" t="s">
        <v>78</v>
      </c>
      <c r="H73" s="120" t="s">
        <v>115</v>
      </c>
      <c r="I73" s="121" t="s">
        <v>116</v>
      </c>
      <c r="J73" s="123"/>
      <c r="K73" s="122" t="s">
        <v>119</v>
      </c>
      <c r="L73" s="115">
        <v>60</v>
      </c>
    </row>
    <row r="74" spans="1:12" ht="15.75" customHeight="1" x14ac:dyDescent="0.3">
      <c r="A74" s="10">
        <v>4</v>
      </c>
      <c r="B74" s="10">
        <v>6</v>
      </c>
      <c r="C74" s="113">
        <v>394</v>
      </c>
      <c r="D74" s="116" t="s">
        <v>302</v>
      </c>
      <c r="E74" s="117">
        <v>35002</v>
      </c>
      <c r="F74" s="127">
        <v>1</v>
      </c>
      <c r="G74" s="119" t="s">
        <v>78</v>
      </c>
      <c r="H74" s="120" t="s">
        <v>38</v>
      </c>
      <c r="I74" s="139"/>
      <c r="J74"/>
      <c r="K74" s="116" t="s">
        <v>303</v>
      </c>
      <c r="L74" s="115">
        <v>60</v>
      </c>
    </row>
    <row r="75" spans="1:12" ht="15.75" x14ac:dyDescent="0.3">
      <c r="A75" s="12">
        <v>8</v>
      </c>
      <c r="B75" s="12">
        <v>5</v>
      </c>
      <c r="C75" s="113">
        <v>447</v>
      </c>
      <c r="D75" s="91" t="s">
        <v>504</v>
      </c>
      <c r="E75" s="204">
        <v>33727</v>
      </c>
      <c r="F75" s="87" t="s">
        <v>49</v>
      </c>
      <c r="G75" s="114" t="s">
        <v>78</v>
      </c>
      <c r="H75" s="120" t="s">
        <v>153</v>
      </c>
      <c r="I75"/>
      <c r="J75"/>
      <c r="K75" s="129" t="s">
        <v>505</v>
      </c>
      <c r="L75" s="177">
        <v>400</v>
      </c>
    </row>
    <row r="76" spans="1:12" ht="15.75" x14ac:dyDescent="0.3">
      <c r="A76" s="10">
        <v>1</v>
      </c>
      <c r="B76" s="10">
        <v>3</v>
      </c>
      <c r="C76" s="113">
        <v>366</v>
      </c>
      <c r="D76" s="97" t="s">
        <v>380</v>
      </c>
      <c r="E76" s="86">
        <v>34894</v>
      </c>
      <c r="F76" s="87" t="s">
        <v>49</v>
      </c>
      <c r="G76" s="142" t="s">
        <v>78</v>
      </c>
      <c r="H76" s="143" t="s">
        <v>125</v>
      </c>
      <c r="I76" s="121"/>
      <c r="J76"/>
      <c r="K76" s="126" t="s">
        <v>381</v>
      </c>
      <c r="L76" s="171">
        <v>1500</v>
      </c>
    </row>
    <row r="77" spans="1:12" ht="15.75" x14ac:dyDescent="0.3">
      <c r="C77" s="113">
        <v>366</v>
      </c>
      <c r="D77" s="97" t="s">
        <v>380</v>
      </c>
      <c r="E77" s="86">
        <v>34894</v>
      </c>
      <c r="F77" s="87" t="s">
        <v>49</v>
      </c>
      <c r="G77" s="142" t="s">
        <v>78</v>
      </c>
      <c r="H77" s="143" t="s">
        <v>125</v>
      </c>
      <c r="I77" s="121"/>
      <c r="J77"/>
      <c r="K77" s="126" t="s">
        <v>381</v>
      </c>
      <c r="L77" s="115">
        <v>800</v>
      </c>
    </row>
    <row r="78" spans="1:12" ht="15.75" customHeight="1" x14ac:dyDescent="0.3">
      <c r="C78" s="113">
        <v>424</v>
      </c>
      <c r="D78" s="130" t="s">
        <v>216</v>
      </c>
      <c r="E78" s="128">
        <v>33666</v>
      </c>
      <c r="F78" s="87" t="s">
        <v>49</v>
      </c>
      <c r="G78" s="119" t="s">
        <v>78</v>
      </c>
      <c r="H78" s="120" t="s">
        <v>35</v>
      </c>
      <c r="I78"/>
      <c r="J78"/>
      <c r="K78" s="129" t="s">
        <v>100</v>
      </c>
      <c r="L78" s="145" t="s">
        <v>80</v>
      </c>
    </row>
    <row r="79" spans="1:12" ht="15.75" customHeight="1" x14ac:dyDescent="0.3">
      <c r="A79" s="10">
        <v>3</v>
      </c>
      <c r="B79" s="10">
        <v>5</v>
      </c>
      <c r="C79" s="113">
        <v>389</v>
      </c>
      <c r="D79" s="98" t="s">
        <v>323</v>
      </c>
      <c r="E79" s="101">
        <v>32394</v>
      </c>
      <c r="F79" s="87" t="s">
        <v>47</v>
      </c>
      <c r="G79" s="142" t="s">
        <v>324</v>
      </c>
      <c r="H79" s="120" t="s">
        <v>133</v>
      </c>
      <c r="I79" s="151"/>
      <c r="J79"/>
      <c r="K79" s="153" t="s">
        <v>325</v>
      </c>
      <c r="L79" s="115">
        <v>200</v>
      </c>
    </row>
    <row r="80" spans="1:12" ht="15.75" customHeight="1" x14ac:dyDescent="0.3">
      <c r="A80" s="10">
        <v>2</v>
      </c>
      <c r="B80" s="10">
        <v>4</v>
      </c>
      <c r="C80" s="113">
        <v>304</v>
      </c>
      <c r="D80" s="97" t="s">
        <v>427</v>
      </c>
      <c r="E80" s="86">
        <v>35549</v>
      </c>
      <c r="F80" s="87" t="s">
        <v>49</v>
      </c>
      <c r="G80" s="142" t="s">
        <v>78</v>
      </c>
      <c r="H80" s="143" t="s">
        <v>128</v>
      </c>
      <c r="I80" s="121"/>
      <c r="J80"/>
      <c r="K80" s="126" t="s">
        <v>129</v>
      </c>
      <c r="L80" s="169" t="s">
        <v>130</v>
      </c>
    </row>
    <row r="81" spans="1:12" ht="15.75" customHeight="1" x14ac:dyDescent="0.3">
      <c r="C81" s="113">
        <v>335</v>
      </c>
      <c r="D81" s="130" t="s">
        <v>277</v>
      </c>
      <c r="E81" s="128">
        <v>35291</v>
      </c>
      <c r="F81" s="127" t="s">
        <v>48</v>
      </c>
      <c r="G81" s="119" t="s">
        <v>78</v>
      </c>
      <c r="H81" s="120" t="s">
        <v>107</v>
      </c>
      <c r="I81"/>
      <c r="J81" s="1"/>
      <c r="K81" s="129" t="s">
        <v>278</v>
      </c>
      <c r="L81" s="145" t="s">
        <v>103</v>
      </c>
    </row>
    <row r="82" spans="1:12" ht="15.75" customHeight="1" x14ac:dyDescent="0.2">
      <c r="C82" s="113">
        <v>336</v>
      </c>
      <c r="D82" s="116" t="s">
        <v>420</v>
      </c>
      <c r="E82" s="117">
        <v>35540</v>
      </c>
      <c r="F82" s="87" t="s">
        <v>49</v>
      </c>
      <c r="G82" s="119" t="s">
        <v>78</v>
      </c>
      <c r="H82" s="120" t="s">
        <v>120</v>
      </c>
      <c r="I82" s="121" t="s">
        <v>116</v>
      </c>
      <c r="J82" s="123"/>
      <c r="K82" s="122" t="s">
        <v>421</v>
      </c>
      <c r="L82" s="171" t="s">
        <v>103</v>
      </c>
    </row>
    <row r="83" spans="1:12" ht="14.25" x14ac:dyDescent="0.2">
      <c r="A83" s="10">
        <v>3</v>
      </c>
      <c r="B83" s="10">
        <v>6</v>
      </c>
      <c r="C83" s="113">
        <v>388</v>
      </c>
      <c r="D83" s="116" t="s">
        <v>208</v>
      </c>
      <c r="E83" s="117">
        <v>34341</v>
      </c>
      <c r="F83" s="127">
        <v>1</v>
      </c>
      <c r="G83" s="119" t="s">
        <v>78</v>
      </c>
      <c r="H83" s="120" t="s">
        <v>115</v>
      </c>
      <c r="I83" s="121" t="s">
        <v>116</v>
      </c>
      <c r="J83" s="123"/>
      <c r="K83" s="122" t="s">
        <v>118</v>
      </c>
      <c r="L83" s="115">
        <v>200</v>
      </c>
    </row>
    <row r="84" spans="1:12" ht="15.75" customHeight="1" x14ac:dyDescent="0.3">
      <c r="C84" s="113">
        <v>501</v>
      </c>
      <c r="D84" s="97" t="s">
        <v>373</v>
      </c>
      <c r="E84" s="86">
        <v>30271</v>
      </c>
      <c r="F84" s="87" t="s">
        <v>47</v>
      </c>
      <c r="G84" s="142" t="s">
        <v>78</v>
      </c>
      <c r="H84" s="143" t="s">
        <v>125</v>
      </c>
      <c r="I84" s="121"/>
      <c r="J84"/>
      <c r="K84" s="126" t="s">
        <v>374</v>
      </c>
      <c r="L84" s="115">
        <v>800</v>
      </c>
    </row>
    <row r="85" spans="1:12" ht="15.75" x14ac:dyDescent="0.3">
      <c r="C85" s="113">
        <v>448</v>
      </c>
      <c r="D85" s="130" t="s">
        <v>257</v>
      </c>
      <c r="E85" s="128">
        <v>33585</v>
      </c>
      <c r="F85" s="87" t="s">
        <v>49</v>
      </c>
      <c r="G85" s="119" t="s">
        <v>78</v>
      </c>
      <c r="H85" s="120" t="s">
        <v>107</v>
      </c>
      <c r="I85"/>
      <c r="J85" s="232"/>
      <c r="K85" s="129" t="s">
        <v>110</v>
      </c>
      <c r="L85" s="115">
        <v>800</v>
      </c>
    </row>
    <row r="86" spans="1:12" ht="15.75" x14ac:dyDescent="0.3">
      <c r="A86" s="10">
        <v>7</v>
      </c>
      <c r="B86" s="10">
        <v>3</v>
      </c>
      <c r="C86" s="113">
        <v>448</v>
      </c>
      <c r="D86" s="130" t="s">
        <v>257</v>
      </c>
      <c r="E86" s="128">
        <v>33585</v>
      </c>
      <c r="F86" s="87" t="s">
        <v>49</v>
      </c>
      <c r="G86" s="119" t="s">
        <v>78</v>
      </c>
      <c r="H86" s="120" t="s">
        <v>107</v>
      </c>
      <c r="I86"/>
      <c r="J86" s="231"/>
      <c r="K86" s="129" t="s">
        <v>110</v>
      </c>
      <c r="L86" s="115">
        <v>400</v>
      </c>
    </row>
    <row r="87" spans="1:12" ht="15.75" customHeight="1" x14ac:dyDescent="0.3">
      <c r="A87" s="10">
        <v>4</v>
      </c>
      <c r="B87" s="10">
        <v>1</v>
      </c>
      <c r="C87" s="113">
        <v>434</v>
      </c>
      <c r="D87" s="130" t="s">
        <v>182</v>
      </c>
      <c r="E87" s="128">
        <v>33800</v>
      </c>
      <c r="F87" s="127">
        <v>1</v>
      </c>
      <c r="G87" s="119" t="s">
        <v>78</v>
      </c>
      <c r="H87" s="120" t="s">
        <v>35</v>
      </c>
      <c r="I87"/>
      <c r="J87"/>
      <c r="K87" s="129" t="s">
        <v>183</v>
      </c>
      <c r="L87" s="115">
        <v>200</v>
      </c>
    </row>
    <row r="88" spans="1:12" ht="15.75" customHeight="1" x14ac:dyDescent="0.3">
      <c r="A88" s="10">
        <v>3</v>
      </c>
      <c r="B88" s="10">
        <v>8</v>
      </c>
      <c r="C88" s="113">
        <v>395</v>
      </c>
      <c r="D88" s="199" t="s">
        <v>488</v>
      </c>
      <c r="E88" s="200">
        <v>35140</v>
      </c>
      <c r="F88" s="87" t="s">
        <v>49</v>
      </c>
      <c r="G88" s="201" t="s">
        <v>77</v>
      </c>
      <c r="H88" s="202" t="s">
        <v>75</v>
      </c>
      <c r="I88" s="199"/>
      <c r="J88" s="123" t="s">
        <v>76</v>
      </c>
      <c r="K88" s="203" t="s">
        <v>486</v>
      </c>
      <c r="L88" s="115">
        <v>60</v>
      </c>
    </row>
    <row r="89" spans="1:12" ht="15.75" customHeight="1" x14ac:dyDescent="0.3">
      <c r="A89" s="10">
        <v>2</v>
      </c>
      <c r="B89" s="10">
        <v>2</v>
      </c>
      <c r="C89" s="113">
        <v>396</v>
      </c>
      <c r="D89" s="130" t="s">
        <v>173</v>
      </c>
      <c r="E89" s="128">
        <v>34988</v>
      </c>
      <c r="F89" s="127">
        <v>1</v>
      </c>
      <c r="G89" s="119" t="s">
        <v>78</v>
      </c>
      <c r="H89" s="120" t="s">
        <v>35</v>
      </c>
      <c r="I89"/>
      <c r="J89"/>
      <c r="K89" s="129" t="s">
        <v>92</v>
      </c>
      <c r="L89" s="115">
        <v>60</v>
      </c>
    </row>
    <row r="90" spans="1:12" ht="15.75" customHeight="1" x14ac:dyDescent="0.3">
      <c r="C90" s="113">
        <v>396</v>
      </c>
      <c r="D90" s="130" t="s">
        <v>173</v>
      </c>
      <c r="E90" s="128">
        <v>34988</v>
      </c>
      <c r="F90" s="127">
        <v>1</v>
      </c>
      <c r="G90" s="119" t="s">
        <v>78</v>
      </c>
      <c r="H90" s="120" t="s">
        <v>35</v>
      </c>
      <c r="I90"/>
      <c r="J90"/>
      <c r="K90" s="129" t="s">
        <v>92</v>
      </c>
      <c r="L90" s="145" t="s">
        <v>80</v>
      </c>
    </row>
    <row r="91" spans="1:12" ht="15.75" x14ac:dyDescent="0.3">
      <c r="A91" s="10">
        <v>2</v>
      </c>
      <c r="B91" s="10">
        <v>3</v>
      </c>
      <c r="C91" s="113">
        <v>305</v>
      </c>
      <c r="D91" s="97" t="s">
        <v>444</v>
      </c>
      <c r="E91" s="86">
        <v>35077</v>
      </c>
      <c r="F91" s="87" t="s">
        <v>49</v>
      </c>
      <c r="G91" s="142" t="s">
        <v>507</v>
      </c>
      <c r="H91" s="143" t="s">
        <v>128</v>
      </c>
      <c r="I91" s="121"/>
      <c r="J91"/>
      <c r="K91" s="126" t="s">
        <v>129</v>
      </c>
      <c r="L91" s="169" t="s">
        <v>130</v>
      </c>
    </row>
    <row r="92" spans="1:12" ht="15.75" x14ac:dyDescent="0.3">
      <c r="C92" s="113">
        <v>350</v>
      </c>
      <c r="D92" s="130" t="s">
        <v>211</v>
      </c>
      <c r="E92" s="128">
        <v>35055</v>
      </c>
      <c r="F92" s="127" t="s">
        <v>48</v>
      </c>
      <c r="G92" s="119" t="s">
        <v>78</v>
      </c>
      <c r="H92" s="120" t="s">
        <v>171</v>
      </c>
      <c r="I92"/>
      <c r="J92"/>
      <c r="K92" s="129" t="s">
        <v>212</v>
      </c>
      <c r="L92" s="145" t="s">
        <v>98</v>
      </c>
    </row>
    <row r="93" spans="1:12" ht="15.75" x14ac:dyDescent="0.3">
      <c r="A93" s="10">
        <v>4</v>
      </c>
      <c r="B93" s="10">
        <v>2</v>
      </c>
      <c r="C93" s="113">
        <v>490</v>
      </c>
      <c r="D93" s="170" t="s">
        <v>157</v>
      </c>
      <c r="E93" s="165">
        <v>35403</v>
      </c>
      <c r="F93" s="127">
        <v>1</v>
      </c>
      <c r="G93" s="119" t="s">
        <v>78</v>
      </c>
      <c r="H93" s="166" t="s">
        <v>81</v>
      </c>
      <c r="I93" s="167"/>
      <c r="J93"/>
      <c r="K93" s="168" t="s">
        <v>83</v>
      </c>
      <c r="L93" s="115">
        <v>200</v>
      </c>
    </row>
    <row r="94" spans="1:12" ht="15.75" x14ac:dyDescent="0.3">
      <c r="A94" s="10">
        <v>2</v>
      </c>
      <c r="B94" s="10">
        <v>8</v>
      </c>
      <c r="C94" s="113">
        <v>397</v>
      </c>
      <c r="D94" s="130" t="s">
        <v>176</v>
      </c>
      <c r="E94" s="128">
        <v>33922</v>
      </c>
      <c r="F94" s="87" t="s">
        <v>49</v>
      </c>
      <c r="G94" s="119" t="s">
        <v>78</v>
      </c>
      <c r="H94" s="120" t="s">
        <v>35</v>
      </c>
      <c r="I94"/>
      <c r="J94"/>
      <c r="K94" s="129" t="s">
        <v>93</v>
      </c>
      <c r="L94" s="115">
        <v>60</v>
      </c>
    </row>
    <row r="95" spans="1:12" ht="15.75" customHeight="1" x14ac:dyDescent="0.3">
      <c r="C95" s="113">
        <v>367</v>
      </c>
      <c r="D95" s="130" t="s">
        <v>194</v>
      </c>
      <c r="E95" s="128">
        <v>32643</v>
      </c>
      <c r="F95" s="127" t="s">
        <v>48</v>
      </c>
      <c r="G95" s="119" t="s">
        <v>78</v>
      </c>
      <c r="H95" s="120" t="s">
        <v>35</v>
      </c>
      <c r="I95"/>
      <c r="J95"/>
      <c r="K95" s="129" t="s">
        <v>175</v>
      </c>
      <c r="L95" s="115">
        <v>800</v>
      </c>
    </row>
    <row r="96" spans="1:12" ht="15.75" x14ac:dyDescent="0.3">
      <c r="A96" s="10">
        <v>2</v>
      </c>
      <c r="B96" s="10">
        <v>13</v>
      </c>
      <c r="C96" s="113">
        <v>367</v>
      </c>
      <c r="D96" s="130" t="s">
        <v>194</v>
      </c>
      <c r="E96" s="128">
        <v>32643</v>
      </c>
      <c r="F96" s="127" t="s">
        <v>48</v>
      </c>
      <c r="G96" s="119" t="s">
        <v>78</v>
      </c>
      <c r="H96" s="120" t="s">
        <v>35</v>
      </c>
      <c r="I96"/>
      <c r="J96"/>
      <c r="K96" s="129" t="s">
        <v>175</v>
      </c>
      <c r="L96" s="171">
        <v>1500</v>
      </c>
    </row>
    <row r="97" spans="1:12" ht="15.75" x14ac:dyDescent="0.3">
      <c r="C97" s="113">
        <v>368</v>
      </c>
      <c r="D97" s="97" t="s">
        <v>478</v>
      </c>
      <c r="E97" s="86">
        <v>32287</v>
      </c>
      <c r="F97" s="87" t="s">
        <v>47</v>
      </c>
      <c r="G97" s="142" t="s">
        <v>479</v>
      </c>
      <c r="H97" s="143" t="s">
        <v>476</v>
      </c>
      <c r="I97" s="121"/>
      <c r="J97" s="155" t="s">
        <v>76</v>
      </c>
      <c r="K97" s="126" t="s">
        <v>480</v>
      </c>
      <c r="L97" s="115">
        <v>800</v>
      </c>
    </row>
    <row r="98" spans="1:12" ht="15.75" x14ac:dyDescent="0.3">
      <c r="A98" s="10">
        <v>2</v>
      </c>
      <c r="B98" s="10">
        <v>8</v>
      </c>
      <c r="C98" s="113">
        <v>368</v>
      </c>
      <c r="D98" s="97" t="s">
        <v>478</v>
      </c>
      <c r="E98" s="86">
        <v>32287</v>
      </c>
      <c r="F98" s="87" t="s">
        <v>47</v>
      </c>
      <c r="G98" s="142" t="s">
        <v>479</v>
      </c>
      <c r="H98" s="143" t="s">
        <v>476</v>
      </c>
      <c r="I98" s="121"/>
      <c r="J98" s="155" t="s">
        <v>76</v>
      </c>
      <c r="K98" s="126" t="s">
        <v>480</v>
      </c>
      <c r="L98" s="171">
        <v>1500</v>
      </c>
    </row>
    <row r="99" spans="1:12" ht="15.75" customHeight="1" x14ac:dyDescent="0.3">
      <c r="A99" s="221">
        <v>1</v>
      </c>
      <c r="B99" s="221">
        <v>3</v>
      </c>
      <c r="C99" s="113">
        <v>398</v>
      </c>
      <c r="D99" s="130" t="s">
        <v>174</v>
      </c>
      <c r="E99" s="128">
        <v>34720</v>
      </c>
      <c r="F99" s="127">
        <v>1</v>
      </c>
      <c r="G99" s="119" t="s">
        <v>78</v>
      </c>
      <c r="H99" s="120" t="s">
        <v>35</v>
      </c>
      <c r="I99"/>
      <c r="J99"/>
      <c r="K99" s="129" t="s">
        <v>175</v>
      </c>
      <c r="L99" s="115">
        <v>60</v>
      </c>
    </row>
    <row r="100" spans="1:12" ht="15.75" customHeight="1" x14ac:dyDescent="0.3">
      <c r="A100" s="10">
        <v>4</v>
      </c>
      <c r="B100" s="10">
        <v>3</v>
      </c>
      <c r="C100" s="113">
        <v>475</v>
      </c>
      <c r="D100" s="130" t="s">
        <v>253</v>
      </c>
      <c r="E100" s="128">
        <v>35103</v>
      </c>
      <c r="F100" s="87" t="s">
        <v>49</v>
      </c>
      <c r="G100" s="119" t="s">
        <v>78</v>
      </c>
      <c r="H100" s="120" t="s">
        <v>107</v>
      </c>
      <c r="I100"/>
      <c r="J100" s="230"/>
      <c r="K100" s="129" t="s">
        <v>254</v>
      </c>
      <c r="L100" s="115">
        <v>200</v>
      </c>
    </row>
    <row r="101" spans="1:12" ht="15.75" customHeight="1" x14ac:dyDescent="0.3">
      <c r="C101" s="113">
        <v>449</v>
      </c>
      <c r="D101" s="130" t="s">
        <v>237</v>
      </c>
      <c r="E101" s="128">
        <v>32817</v>
      </c>
      <c r="F101" s="87" t="s">
        <v>49</v>
      </c>
      <c r="G101" s="119" t="s">
        <v>78</v>
      </c>
      <c r="H101" s="120" t="s">
        <v>106</v>
      </c>
      <c r="I101"/>
      <c r="J101"/>
      <c r="K101" s="129" t="s">
        <v>238</v>
      </c>
      <c r="L101" s="115">
        <v>800</v>
      </c>
    </row>
    <row r="102" spans="1:12" ht="15.75" x14ac:dyDescent="0.3">
      <c r="A102" s="10">
        <v>9</v>
      </c>
      <c r="B102" s="10">
        <v>2</v>
      </c>
      <c r="C102" s="113">
        <v>449</v>
      </c>
      <c r="D102" s="130" t="s">
        <v>237</v>
      </c>
      <c r="E102" s="128">
        <v>32817</v>
      </c>
      <c r="F102" s="87" t="s">
        <v>49</v>
      </c>
      <c r="G102" s="119" t="s">
        <v>78</v>
      </c>
      <c r="H102" s="120" t="s">
        <v>106</v>
      </c>
      <c r="I102"/>
      <c r="J102"/>
      <c r="K102" s="129" t="s">
        <v>521</v>
      </c>
      <c r="L102" s="115">
        <v>400</v>
      </c>
    </row>
    <row r="103" spans="1:12" ht="15.75" x14ac:dyDescent="0.3">
      <c r="C103" s="113">
        <v>416</v>
      </c>
      <c r="D103" s="130" t="s">
        <v>206</v>
      </c>
      <c r="E103" s="128">
        <v>35399</v>
      </c>
      <c r="F103" s="127">
        <v>1</v>
      </c>
      <c r="G103" s="119" t="s">
        <v>78</v>
      </c>
      <c r="H103" s="120" t="s">
        <v>35</v>
      </c>
      <c r="I103"/>
      <c r="J103"/>
      <c r="K103" s="129" t="s">
        <v>207</v>
      </c>
      <c r="L103" s="175" t="s">
        <v>114</v>
      </c>
    </row>
    <row r="104" spans="1:12" ht="15.75" x14ac:dyDescent="0.3">
      <c r="C104" s="113">
        <v>351</v>
      </c>
      <c r="D104" s="97" t="s">
        <v>407</v>
      </c>
      <c r="E104" s="86">
        <v>30856</v>
      </c>
      <c r="F104" s="87" t="s">
        <v>47</v>
      </c>
      <c r="G104" s="142" t="s">
        <v>78</v>
      </c>
      <c r="H104" s="143" t="s">
        <v>125</v>
      </c>
      <c r="I104" s="121"/>
      <c r="J104"/>
      <c r="K104" s="126" t="s">
        <v>408</v>
      </c>
      <c r="L104" s="175" t="s">
        <v>98</v>
      </c>
    </row>
    <row r="105" spans="1:12" ht="15.75" x14ac:dyDescent="0.3">
      <c r="C105" s="113">
        <v>337</v>
      </c>
      <c r="D105" s="130" t="s">
        <v>286</v>
      </c>
      <c r="E105" s="128">
        <v>35380</v>
      </c>
      <c r="F105" s="87" t="s">
        <v>49</v>
      </c>
      <c r="G105" s="119" t="s">
        <v>78</v>
      </c>
      <c r="H105" s="120" t="s">
        <v>107</v>
      </c>
      <c r="I105"/>
      <c r="J105" s="179"/>
      <c r="K105" s="129" t="s">
        <v>287</v>
      </c>
      <c r="L105" s="145" t="s">
        <v>103</v>
      </c>
    </row>
    <row r="106" spans="1:12" ht="15.75" customHeight="1" x14ac:dyDescent="0.3">
      <c r="A106" s="10">
        <v>4</v>
      </c>
      <c r="B106" s="10">
        <v>4</v>
      </c>
      <c r="C106" s="113">
        <v>358</v>
      </c>
      <c r="D106" s="98" t="s">
        <v>447</v>
      </c>
      <c r="E106" s="101">
        <v>31999</v>
      </c>
      <c r="F106" s="87" t="s">
        <v>47</v>
      </c>
      <c r="G106" s="142" t="s">
        <v>448</v>
      </c>
      <c r="H106" s="120" t="s">
        <v>135</v>
      </c>
      <c r="I106" s="151"/>
      <c r="J106"/>
      <c r="K106" s="153" t="s">
        <v>449</v>
      </c>
      <c r="L106" s="115">
        <v>200</v>
      </c>
    </row>
    <row r="107" spans="1:12" ht="15.75" customHeight="1" x14ac:dyDescent="0.3">
      <c r="A107" s="10">
        <v>6</v>
      </c>
      <c r="B107" s="10">
        <v>5</v>
      </c>
      <c r="C107" s="113">
        <v>450</v>
      </c>
      <c r="D107" s="99" t="s">
        <v>450</v>
      </c>
      <c r="E107" s="101">
        <v>31998</v>
      </c>
      <c r="F107" s="127" t="s">
        <v>48</v>
      </c>
      <c r="G107" s="142" t="s">
        <v>451</v>
      </c>
      <c r="H107" s="125" t="s">
        <v>134</v>
      </c>
      <c r="I107" s="151"/>
      <c r="J107"/>
      <c r="K107" s="153" t="s">
        <v>452</v>
      </c>
      <c r="L107" s="115">
        <v>400</v>
      </c>
    </row>
    <row r="108" spans="1:12" ht="15.75" x14ac:dyDescent="0.3">
      <c r="C108" s="113">
        <v>425</v>
      </c>
      <c r="D108" s="130" t="s">
        <v>215</v>
      </c>
      <c r="E108" s="128">
        <v>35179</v>
      </c>
      <c r="F108" s="127">
        <v>1</v>
      </c>
      <c r="G108" s="119" t="s">
        <v>78</v>
      </c>
      <c r="H108" s="120" t="s">
        <v>35</v>
      </c>
      <c r="I108"/>
      <c r="J108"/>
      <c r="K108" s="129" t="s">
        <v>99</v>
      </c>
      <c r="L108" s="145" t="s">
        <v>80</v>
      </c>
    </row>
    <row r="109" spans="1:12" ht="15" x14ac:dyDescent="0.25">
      <c r="C109" s="113">
        <v>502</v>
      </c>
      <c r="D109" s="157" t="s">
        <v>503</v>
      </c>
      <c r="E109" s="158">
        <v>33668</v>
      </c>
      <c r="F109" s="127">
        <v>1</v>
      </c>
      <c r="G109" s="160" t="s">
        <v>78</v>
      </c>
      <c r="H109" s="161" t="s">
        <v>148</v>
      </c>
      <c r="I109" s="162"/>
      <c r="J109" s="246"/>
      <c r="K109" s="163" t="s">
        <v>150</v>
      </c>
      <c r="L109" s="164">
        <v>800</v>
      </c>
    </row>
    <row r="110" spans="1:12" ht="15.75" customHeight="1" x14ac:dyDescent="0.3">
      <c r="C110" s="113">
        <v>426</v>
      </c>
      <c r="D110" s="97" t="s">
        <v>411</v>
      </c>
      <c r="E110" s="86">
        <v>33253</v>
      </c>
      <c r="F110" s="87" t="s">
        <v>47</v>
      </c>
      <c r="G110" s="142" t="s">
        <v>78</v>
      </c>
      <c r="H110" s="143" t="s">
        <v>120</v>
      </c>
      <c r="I110" s="121"/>
      <c r="J110"/>
      <c r="K110" s="126" t="s">
        <v>126</v>
      </c>
      <c r="L110" s="175" t="s">
        <v>80</v>
      </c>
    </row>
    <row r="111" spans="1:12" ht="15.75" customHeight="1" x14ac:dyDescent="0.3">
      <c r="C111" s="113">
        <v>451</v>
      </c>
      <c r="D111" s="130" t="s">
        <v>258</v>
      </c>
      <c r="E111" s="128">
        <v>35740</v>
      </c>
      <c r="F111" s="127">
        <v>1</v>
      </c>
      <c r="G111" s="119" t="s">
        <v>78</v>
      </c>
      <c r="H111" s="120" t="s">
        <v>107</v>
      </c>
      <c r="I111"/>
      <c r="J111" s="233"/>
      <c r="K111" s="129" t="s">
        <v>110</v>
      </c>
      <c r="L111" s="115">
        <v>800</v>
      </c>
    </row>
    <row r="112" spans="1:12" ht="15.75" x14ac:dyDescent="0.3">
      <c r="A112" s="10">
        <v>5</v>
      </c>
      <c r="B112" s="10">
        <v>1</v>
      </c>
      <c r="C112" s="113">
        <v>451</v>
      </c>
      <c r="D112" s="130" t="s">
        <v>258</v>
      </c>
      <c r="E112" s="128">
        <v>35740</v>
      </c>
      <c r="F112" s="127">
        <v>1</v>
      </c>
      <c r="G112" s="119" t="s">
        <v>78</v>
      </c>
      <c r="H112" s="120" t="s">
        <v>107</v>
      </c>
      <c r="I112"/>
      <c r="J112" s="158"/>
      <c r="K112" s="129" t="s">
        <v>110</v>
      </c>
      <c r="L112" s="115">
        <v>400</v>
      </c>
    </row>
    <row r="113" spans="1:12" ht="15.75" customHeight="1" x14ac:dyDescent="0.3">
      <c r="C113" s="113">
        <v>325</v>
      </c>
      <c r="D113" s="130" t="s">
        <v>230</v>
      </c>
      <c r="E113" s="128">
        <v>34618</v>
      </c>
      <c r="F113" s="87" t="s">
        <v>49</v>
      </c>
      <c r="G113" s="119" t="s">
        <v>78</v>
      </c>
      <c r="H113" s="120" t="s">
        <v>107</v>
      </c>
      <c r="I113"/>
      <c r="J113" s="1"/>
      <c r="K113" s="129" t="s">
        <v>231</v>
      </c>
      <c r="L113" s="145" t="s">
        <v>105</v>
      </c>
    </row>
    <row r="114" spans="1:12" ht="15.75" x14ac:dyDescent="0.3">
      <c r="C114" s="113">
        <v>503</v>
      </c>
      <c r="D114" s="97" t="s">
        <v>371</v>
      </c>
      <c r="E114" s="86">
        <v>33827</v>
      </c>
      <c r="F114" s="87" t="s">
        <v>49</v>
      </c>
      <c r="G114" s="142" t="s">
        <v>78</v>
      </c>
      <c r="H114" s="143" t="s">
        <v>125</v>
      </c>
      <c r="I114" s="121"/>
      <c r="J114"/>
      <c r="K114" s="126" t="s">
        <v>372</v>
      </c>
      <c r="L114" s="115">
        <v>800</v>
      </c>
    </row>
    <row r="115" spans="1:12" ht="15.75" x14ac:dyDescent="0.3">
      <c r="C115" s="113">
        <v>452</v>
      </c>
      <c r="D115" s="97" t="s">
        <v>354</v>
      </c>
      <c r="E115" s="86">
        <v>34738</v>
      </c>
      <c r="F115" s="87" t="s">
        <v>49</v>
      </c>
      <c r="G115" s="142" t="s">
        <v>78</v>
      </c>
      <c r="H115" s="143" t="s">
        <v>297</v>
      </c>
      <c r="I115" s="121"/>
      <c r="J115"/>
      <c r="K115" s="126" t="s">
        <v>355</v>
      </c>
      <c r="L115" s="115">
        <v>800</v>
      </c>
    </row>
    <row r="116" spans="1:12" ht="15.75" x14ac:dyDescent="0.3">
      <c r="A116" s="10">
        <v>8</v>
      </c>
      <c r="B116" s="10">
        <v>6</v>
      </c>
      <c r="C116" s="113">
        <v>452</v>
      </c>
      <c r="D116" s="97" t="s">
        <v>354</v>
      </c>
      <c r="E116" s="86">
        <v>34738</v>
      </c>
      <c r="F116" s="87" t="s">
        <v>49</v>
      </c>
      <c r="G116" s="142" t="s">
        <v>78</v>
      </c>
      <c r="H116" s="143" t="s">
        <v>297</v>
      </c>
      <c r="I116" s="121"/>
      <c r="J116"/>
      <c r="K116" s="126" t="s">
        <v>355</v>
      </c>
      <c r="L116" s="115">
        <v>400</v>
      </c>
    </row>
    <row r="117" spans="1:12" ht="15.75" x14ac:dyDescent="0.3">
      <c r="C117" s="113">
        <v>338</v>
      </c>
      <c r="D117" s="130" t="s">
        <v>285</v>
      </c>
      <c r="E117" s="128">
        <v>33120</v>
      </c>
      <c r="F117" s="87" t="s">
        <v>47</v>
      </c>
      <c r="G117" s="119" t="s">
        <v>78</v>
      </c>
      <c r="H117" s="120" t="s">
        <v>107</v>
      </c>
      <c r="I117"/>
      <c r="J117" s="179"/>
      <c r="K117" s="129" t="s">
        <v>284</v>
      </c>
      <c r="L117" s="145" t="s">
        <v>103</v>
      </c>
    </row>
    <row r="118" spans="1:12" ht="15.75" customHeight="1" x14ac:dyDescent="0.3">
      <c r="A118" s="10">
        <v>2</v>
      </c>
      <c r="B118" s="10">
        <v>5</v>
      </c>
      <c r="C118" s="113">
        <v>369</v>
      </c>
      <c r="D118" s="97" t="s">
        <v>387</v>
      </c>
      <c r="E118" s="86" t="s">
        <v>388</v>
      </c>
      <c r="F118" s="87" t="s">
        <v>47</v>
      </c>
      <c r="G118" s="142" t="s">
        <v>78</v>
      </c>
      <c r="H118" s="143" t="s">
        <v>125</v>
      </c>
      <c r="I118" s="121"/>
      <c r="J118"/>
      <c r="K118" s="126" t="s">
        <v>389</v>
      </c>
      <c r="L118" s="171">
        <v>1500</v>
      </c>
    </row>
    <row r="119" spans="1:12" ht="15.75" x14ac:dyDescent="0.3">
      <c r="A119" s="10">
        <v>3</v>
      </c>
      <c r="B119" s="10">
        <v>5</v>
      </c>
      <c r="C119" s="113">
        <v>453</v>
      </c>
      <c r="D119" s="97" t="s">
        <v>428</v>
      </c>
      <c r="E119" s="86">
        <v>36053</v>
      </c>
      <c r="F119" s="127">
        <v>1</v>
      </c>
      <c r="G119" s="142" t="s">
        <v>78</v>
      </c>
      <c r="H119" s="143" t="s">
        <v>128</v>
      </c>
      <c r="I119" s="121"/>
      <c r="J119"/>
      <c r="K119" s="126" t="s">
        <v>129</v>
      </c>
      <c r="L119" s="115">
        <v>400</v>
      </c>
    </row>
    <row r="120" spans="1:12" ht="15.75" x14ac:dyDescent="0.3">
      <c r="A120" s="10">
        <v>4</v>
      </c>
      <c r="B120" s="10">
        <v>5</v>
      </c>
      <c r="C120" s="113">
        <v>436</v>
      </c>
      <c r="D120" s="130" t="s">
        <v>184</v>
      </c>
      <c r="E120" s="128">
        <v>34515</v>
      </c>
      <c r="F120" s="127" t="s">
        <v>48</v>
      </c>
      <c r="G120" s="119" t="s">
        <v>78</v>
      </c>
      <c r="H120" s="120" t="s">
        <v>94</v>
      </c>
      <c r="I120"/>
      <c r="J120"/>
      <c r="K120" s="129" t="s">
        <v>185</v>
      </c>
      <c r="L120" s="115">
        <v>200</v>
      </c>
    </row>
    <row r="121" spans="1:12" ht="15.75" customHeight="1" x14ac:dyDescent="0.3">
      <c r="A121" s="10">
        <v>1</v>
      </c>
      <c r="B121" s="10">
        <v>7</v>
      </c>
      <c r="C121" s="113">
        <v>306</v>
      </c>
      <c r="D121" s="130" t="s">
        <v>209</v>
      </c>
      <c r="E121" s="128">
        <v>34976</v>
      </c>
      <c r="F121" s="87" t="s">
        <v>49</v>
      </c>
      <c r="G121" s="119" t="s">
        <v>78</v>
      </c>
      <c r="H121" s="120" t="s">
        <v>35</v>
      </c>
      <c r="I121"/>
      <c r="J121"/>
      <c r="K121" s="129" t="s">
        <v>92</v>
      </c>
      <c r="L121" s="169" t="s">
        <v>130</v>
      </c>
    </row>
    <row r="122" spans="1:12" ht="15.75" x14ac:dyDescent="0.3">
      <c r="C122" s="113">
        <v>326</v>
      </c>
      <c r="D122" s="130" t="s">
        <v>318</v>
      </c>
      <c r="E122" s="128">
        <v>34700</v>
      </c>
      <c r="F122" s="87" t="s">
        <v>49</v>
      </c>
      <c r="G122" s="119" t="s">
        <v>78</v>
      </c>
      <c r="H122" s="120" t="s">
        <v>35</v>
      </c>
      <c r="I122"/>
      <c r="J122"/>
      <c r="K122" s="129" t="s">
        <v>104</v>
      </c>
      <c r="L122" s="145" t="s">
        <v>105</v>
      </c>
    </row>
    <row r="123" spans="1:12" ht="15.75" x14ac:dyDescent="0.3">
      <c r="C123" s="113">
        <v>339</v>
      </c>
      <c r="D123" s="130" t="s">
        <v>223</v>
      </c>
      <c r="E123" s="128">
        <v>35782</v>
      </c>
      <c r="F123" s="127">
        <v>1</v>
      </c>
      <c r="G123" s="119" t="s">
        <v>78</v>
      </c>
      <c r="H123" s="120" t="s">
        <v>35</v>
      </c>
      <c r="I123"/>
      <c r="J123"/>
      <c r="K123" s="129" t="s">
        <v>102</v>
      </c>
      <c r="L123" s="145" t="s">
        <v>103</v>
      </c>
    </row>
    <row r="124" spans="1:12" ht="15.75" customHeight="1" x14ac:dyDescent="0.2">
      <c r="A124" s="10">
        <v>2</v>
      </c>
      <c r="B124" s="10">
        <v>1</v>
      </c>
      <c r="C124" s="113">
        <v>399</v>
      </c>
      <c r="D124" s="157" t="s">
        <v>495</v>
      </c>
      <c r="E124" s="158">
        <v>32874</v>
      </c>
      <c r="F124" s="127">
        <v>1</v>
      </c>
      <c r="G124" s="160" t="s">
        <v>78</v>
      </c>
      <c r="H124" s="161" t="s">
        <v>148</v>
      </c>
      <c r="I124" s="242"/>
      <c r="J124" s="243"/>
      <c r="K124" s="163" t="s">
        <v>149</v>
      </c>
      <c r="L124" s="164">
        <v>60</v>
      </c>
    </row>
    <row r="125" spans="1:12" ht="14.25" customHeight="1" x14ac:dyDescent="0.3">
      <c r="A125" s="10">
        <v>4</v>
      </c>
      <c r="B125" s="10">
        <v>6</v>
      </c>
      <c r="C125" s="113">
        <v>459</v>
      </c>
      <c r="D125" s="97" t="s">
        <v>429</v>
      </c>
      <c r="E125" s="86">
        <v>34331</v>
      </c>
      <c r="F125" s="87" t="s">
        <v>49</v>
      </c>
      <c r="G125" s="142" t="s">
        <v>78</v>
      </c>
      <c r="H125" s="143" t="s">
        <v>128</v>
      </c>
      <c r="I125" s="121"/>
      <c r="J125"/>
      <c r="K125" s="126" t="s">
        <v>129</v>
      </c>
      <c r="L125" s="115">
        <v>200</v>
      </c>
    </row>
    <row r="126" spans="1:12" ht="15.75" customHeight="1" x14ac:dyDescent="0.2">
      <c r="A126" s="10">
        <v>1</v>
      </c>
      <c r="B126" s="10">
        <v>4</v>
      </c>
      <c r="C126" s="113">
        <v>454</v>
      </c>
      <c r="D126" s="116" t="s">
        <v>343</v>
      </c>
      <c r="E126" s="117">
        <v>32671</v>
      </c>
      <c r="F126" s="87" t="s">
        <v>47</v>
      </c>
      <c r="G126" s="119" t="s">
        <v>78</v>
      </c>
      <c r="H126" s="120" t="s">
        <v>125</v>
      </c>
      <c r="I126" s="121"/>
      <c r="J126" s="124"/>
      <c r="K126" s="122" t="s">
        <v>344</v>
      </c>
      <c r="L126" s="115">
        <v>400</v>
      </c>
    </row>
    <row r="127" spans="1:12" ht="15.75" customHeight="1" x14ac:dyDescent="0.3">
      <c r="C127" s="113">
        <v>499</v>
      </c>
      <c r="D127" s="130" t="s">
        <v>219</v>
      </c>
      <c r="E127" s="128">
        <v>34633</v>
      </c>
      <c r="F127" s="127">
        <v>1</v>
      </c>
      <c r="G127" s="119" t="s">
        <v>78</v>
      </c>
      <c r="H127" s="120" t="s">
        <v>35</v>
      </c>
      <c r="I127"/>
      <c r="J127" s="248"/>
      <c r="K127" s="129" t="s">
        <v>220</v>
      </c>
      <c r="L127" s="145" t="s">
        <v>101</v>
      </c>
    </row>
    <row r="128" spans="1:12" ht="15.75" customHeight="1" x14ac:dyDescent="0.3">
      <c r="C128" s="113">
        <v>340</v>
      </c>
      <c r="D128" s="130" t="s">
        <v>275</v>
      </c>
      <c r="E128" s="128">
        <v>33276</v>
      </c>
      <c r="F128" s="87" t="s">
        <v>47</v>
      </c>
      <c r="G128" s="119" t="s">
        <v>78</v>
      </c>
      <c r="H128" s="120" t="s">
        <v>107</v>
      </c>
      <c r="I128"/>
      <c r="J128" s="1"/>
      <c r="K128" s="129" t="s">
        <v>276</v>
      </c>
      <c r="L128" s="145" t="s">
        <v>103</v>
      </c>
    </row>
    <row r="129" spans="1:12" ht="15.75" customHeight="1" x14ac:dyDescent="0.2">
      <c r="A129" s="10">
        <v>5</v>
      </c>
      <c r="B129" s="10">
        <v>1</v>
      </c>
      <c r="C129" s="113">
        <v>309</v>
      </c>
      <c r="D129" s="116" t="s">
        <v>332</v>
      </c>
      <c r="E129" s="117">
        <v>34039</v>
      </c>
      <c r="F129" s="127" t="s">
        <v>48</v>
      </c>
      <c r="G129" s="119" t="s">
        <v>78</v>
      </c>
      <c r="H129" s="120" t="s">
        <v>115</v>
      </c>
      <c r="I129" s="121" t="s">
        <v>116</v>
      </c>
      <c r="J129" s="123"/>
      <c r="K129" s="122" t="s">
        <v>330</v>
      </c>
      <c r="L129" s="115">
        <v>200</v>
      </c>
    </row>
    <row r="130" spans="1:12" ht="15.75" customHeight="1" x14ac:dyDescent="0.2">
      <c r="A130" s="10">
        <v>2</v>
      </c>
      <c r="B130" s="10">
        <v>1</v>
      </c>
      <c r="C130" s="113">
        <v>455</v>
      </c>
      <c r="D130" s="94" t="s">
        <v>346</v>
      </c>
      <c r="E130" s="109">
        <v>34389</v>
      </c>
      <c r="F130" s="127">
        <v>1</v>
      </c>
      <c r="G130" s="119" t="s">
        <v>78</v>
      </c>
      <c r="H130" s="141" t="s">
        <v>115</v>
      </c>
      <c r="I130" s="88" t="s">
        <v>116</v>
      </c>
      <c r="J130" s="123"/>
      <c r="K130" s="93" t="s">
        <v>117</v>
      </c>
      <c r="L130" s="115">
        <v>400</v>
      </c>
    </row>
    <row r="131" spans="1:12" ht="15.75" customHeight="1" x14ac:dyDescent="0.25">
      <c r="A131" s="10">
        <v>3</v>
      </c>
      <c r="B131" s="10">
        <v>4</v>
      </c>
      <c r="C131" s="113">
        <v>456</v>
      </c>
      <c r="D131" s="157" t="s">
        <v>502</v>
      </c>
      <c r="E131" s="158">
        <v>33969</v>
      </c>
      <c r="F131" s="127">
        <v>1</v>
      </c>
      <c r="G131" s="160" t="s">
        <v>78</v>
      </c>
      <c r="H131" s="161" t="s">
        <v>148</v>
      </c>
      <c r="I131" s="162"/>
      <c r="J131" s="246"/>
      <c r="K131" s="163" t="s">
        <v>152</v>
      </c>
      <c r="L131" s="164">
        <v>400</v>
      </c>
    </row>
    <row r="132" spans="1:12" ht="15.75" customHeight="1" x14ac:dyDescent="0.3">
      <c r="A132" s="10">
        <v>2</v>
      </c>
      <c r="B132" s="10">
        <v>5</v>
      </c>
      <c r="C132" s="113">
        <v>400</v>
      </c>
      <c r="D132" s="97" t="s">
        <v>162</v>
      </c>
      <c r="E132" s="86">
        <v>33417</v>
      </c>
      <c r="F132" s="87" t="s">
        <v>47</v>
      </c>
      <c r="G132" s="119" t="s">
        <v>78</v>
      </c>
      <c r="H132" s="143" t="s">
        <v>128</v>
      </c>
      <c r="I132" s="121"/>
      <c r="J132"/>
      <c r="K132" s="126" t="s">
        <v>132</v>
      </c>
      <c r="L132" s="115">
        <v>60</v>
      </c>
    </row>
    <row r="133" spans="1:12" ht="15.75" customHeight="1" x14ac:dyDescent="0.25">
      <c r="A133" s="10">
        <v>5</v>
      </c>
      <c r="B133" s="10">
        <v>2</v>
      </c>
      <c r="C133" s="113">
        <v>414</v>
      </c>
      <c r="D133" s="157" t="s">
        <v>499</v>
      </c>
      <c r="E133" s="158">
        <v>34924</v>
      </c>
      <c r="F133" s="87" t="s">
        <v>49</v>
      </c>
      <c r="G133" s="160" t="s">
        <v>78</v>
      </c>
      <c r="H133" s="161" t="s">
        <v>148</v>
      </c>
      <c r="I133" s="162"/>
      <c r="J133" s="246"/>
      <c r="K133" s="163" t="s">
        <v>149</v>
      </c>
      <c r="L133" s="166">
        <v>200</v>
      </c>
    </row>
    <row r="134" spans="1:12" ht="15.75" customHeight="1" x14ac:dyDescent="0.3">
      <c r="C134" s="113">
        <v>504</v>
      </c>
      <c r="D134" s="239" t="s">
        <v>462</v>
      </c>
      <c r="E134" s="101">
        <v>35733</v>
      </c>
      <c r="F134" s="87" t="s">
        <v>49</v>
      </c>
      <c r="G134" s="102" t="s">
        <v>78</v>
      </c>
      <c r="H134" s="125" t="s">
        <v>134</v>
      </c>
      <c r="I134" s="151"/>
      <c r="J134"/>
      <c r="K134" s="185" t="s">
        <v>463</v>
      </c>
      <c r="L134" s="115">
        <v>800</v>
      </c>
    </row>
    <row r="135" spans="1:12" ht="15.75" x14ac:dyDescent="0.3">
      <c r="A135" s="10">
        <v>2</v>
      </c>
      <c r="B135" s="10">
        <v>4</v>
      </c>
      <c r="C135" s="113">
        <v>401</v>
      </c>
      <c r="D135" s="99" t="s">
        <v>338</v>
      </c>
      <c r="E135" s="101">
        <v>34906</v>
      </c>
      <c r="F135" s="87" t="s">
        <v>49</v>
      </c>
      <c r="G135" s="100" t="s">
        <v>78</v>
      </c>
      <c r="H135" s="125" t="s">
        <v>134</v>
      </c>
      <c r="I135" s="151"/>
      <c r="J135"/>
      <c r="K135" s="152" t="s">
        <v>339</v>
      </c>
      <c r="L135" s="115">
        <v>60</v>
      </c>
    </row>
    <row r="136" spans="1:12" ht="15.75" customHeight="1" x14ac:dyDescent="0.2">
      <c r="A136" s="10">
        <v>5</v>
      </c>
      <c r="B136" s="10">
        <v>3</v>
      </c>
      <c r="C136" s="113">
        <v>359</v>
      </c>
      <c r="D136" s="94" t="s">
        <v>333</v>
      </c>
      <c r="E136" s="109">
        <v>36147</v>
      </c>
      <c r="F136" s="87" t="s">
        <v>49</v>
      </c>
      <c r="G136" s="119" t="s">
        <v>78</v>
      </c>
      <c r="H136" s="141" t="s">
        <v>115</v>
      </c>
      <c r="I136" s="88" t="s">
        <v>116</v>
      </c>
      <c r="J136" s="123"/>
      <c r="K136" s="93" t="s">
        <v>119</v>
      </c>
      <c r="L136" s="115">
        <v>200</v>
      </c>
    </row>
    <row r="137" spans="1:12" ht="15.75" customHeight="1" x14ac:dyDescent="0.3">
      <c r="C137" s="113">
        <v>457</v>
      </c>
      <c r="D137" s="130" t="s">
        <v>239</v>
      </c>
      <c r="E137" s="128">
        <v>34354</v>
      </c>
      <c r="F137" s="127">
        <v>1</v>
      </c>
      <c r="G137" s="119" t="s">
        <v>78</v>
      </c>
      <c r="H137" s="120" t="s">
        <v>106</v>
      </c>
      <c r="I137"/>
      <c r="J137"/>
      <c r="K137" s="129" t="s">
        <v>240</v>
      </c>
      <c r="L137" s="115">
        <v>800</v>
      </c>
    </row>
    <row r="138" spans="1:12" ht="15.75" customHeight="1" x14ac:dyDescent="0.3">
      <c r="A138" s="10">
        <v>8</v>
      </c>
      <c r="B138" s="10">
        <v>1</v>
      </c>
      <c r="C138" s="113">
        <v>457</v>
      </c>
      <c r="D138" s="130" t="s">
        <v>239</v>
      </c>
      <c r="E138" s="128">
        <v>34354</v>
      </c>
      <c r="F138" s="127">
        <v>1</v>
      </c>
      <c r="G138" s="119" t="s">
        <v>78</v>
      </c>
      <c r="H138" s="120" t="s">
        <v>106</v>
      </c>
      <c r="I138"/>
      <c r="J138"/>
      <c r="K138" s="129" t="s">
        <v>521</v>
      </c>
      <c r="L138" s="115">
        <v>400</v>
      </c>
    </row>
    <row r="139" spans="1:12" ht="15.75" customHeight="1" x14ac:dyDescent="0.3">
      <c r="A139" s="12">
        <v>5</v>
      </c>
      <c r="B139" s="12">
        <v>4</v>
      </c>
      <c r="C139" s="113">
        <v>385</v>
      </c>
      <c r="D139" s="130" t="s">
        <v>180</v>
      </c>
      <c r="E139" s="128">
        <v>33342</v>
      </c>
      <c r="F139" s="127" t="s">
        <v>48</v>
      </c>
      <c r="G139" s="119" t="s">
        <v>78</v>
      </c>
      <c r="H139" s="120" t="s">
        <v>35</v>
      </c>
      <c r="I139"/>
      <c r="J139"/>
      <c r="K139" s="129" t="s">
        <v>181</v>
      </c>
      <c r="L139" s="115">
        <v>200</v>
      </c>
    </row>
    <row r="140" spans="1:12" ht="15.75" x14ac:dyDescent="0.3">
      <c r="A140" s="10">
        <v>1</v>
      </c>
      <c r="B140" s="10">
        <v>4</v>
      </c>
      <c r="C140" s="113">
        <v>402</v>
      </c>
      <c r="D140" s="116" t="s">
        <v>300</v>
      </c>
      <c r="E140" s="117">
        <v>35069</v>
      </c>
      <c r="F140" s="127">
        <v>1</v>
      </c>
      <c r="G140" s="119" t="s">
        <v>78</v>
      </c>
      <c r="H140" s="120" t="s">
        <v>38</v>
      </c>
      <c r="I140" s="139"/>
      <c r="J140"/>
      <c r="K140" s="116" t="s">
        <v>79</v>
      </c>
      <c r="L140" s="115">
        <v>60</v>
      </c>
    </row>
    <row r="141" spans="1:12" ht="15.75" customHeight="1" x14ac:dyDescent="0.3">
      <c r="A141" s="10">
        <v>5</v>
      </c>
      <c r="B141" s="10">
        <v>5</v>
      </c>
      <c r="C141" s="113">
        <v>480</v>
      </c>
      <c r="D141" s="130" t="s">
        <v>249</v>
      </c>
      <c r="E141" s="128">
        <v>33409</v>
      </c>
      <c r="F141" s="127" t="s">
        <v>48</v>
      </c>
      <c r="G141" s="119" t="s">
        <v>78</v>
      </c>
      <c r="H141" s="120" t="s">
        <v>107</v>
      </c>
      <c r="I141"/>
      <c r="J141" s="1"/>
      <c r="K141" s="129" t="s">
        <v>108</v>
      </c>
      <c r="L141" s="115">
        <v>200</v>
      </c>
    </row>
    <row r="142" spans="1:12" ht="15.75" customHeight="1" x14ac:dyDescent="0.3">
      <c r="A142" s="10">
        <v>1</v>
      </c>
      <c r="B142" s="10">
        <v>2</v>
      </c>
      <c r="C142" s="113">
        <v>403</v>
      </c>
      <c r="D142" s="170" t="s">
        <v>156</v>
      </c>
      <c r="E142" s="165">
        <v>34446</v>
      </c>
      <c r="F142" s="127">
        <v>1</v>
      </c>
      <c r="G142" s="119" t="s">
        <v>78</v>
      </c>
      <c r="H142" s="166" t="s">
        <v>81</v>
      </c>
      <c r="I142" s="167"/>
      <c r="J142"/>
      <c r="K142" s="168" t="s">
        <v>82</v>
      </c>
      <c r="L142" s="115">
        <v>60</v>
      </c>
    </row>
    <row r="143" spans="1:12" ht="15.75" customHeight="1" x14ac:dyDescent="0.3">
      <c r="A143" s="10">
        <v>5</v>
      </c>
      <c r="B143" s="10">
        <v>6</v>
      </c>
      <c r="C143" s="113">
        <v>384</v>
      </c>
      <c r="D143" s="116" t="s">
        <v>304</v>
      </c>
      <c r="E143" s="117">
        <v>33323</v>
      </c>
      <c r="F143" s="127" t="s">
        <v>48</v>
      </c>
      <c r="G143" s="119" t="s">
        <v>78</v>
      </c>
      <c r="H143" s="120" t="s">
        <v>38</v>
      </c>
      <c r="I143" s="139"/>
      <c r="J143"/>
      <c r="K143" s="116" t="s">
        <v>305</v>
      </c>
      <c r="L143" s="115">
        <v>200</v>
      </c>
    </row>
    <row r="144" spans="1:12" ht="15.75" customHeight="1" x14ac:dyDescent="0.3">
      <c r="A144" s="10">
        <v>4</v>
      </c>
      <c r="B144" s="10">
        <v>6</v>
      </c>
      <c r="C144" s="113">
        <v>458</v>
      </c>
      <c r="D144" s="97" t="s">
        <v>425</v>
      </c>
      <c r="E144" s="86">
        <v>34755</v>
      </c>
      <c r="F144" s="87" t="s">
        <v>49</v>
      </c>
      <c r="G144" s="142" t="s">
        <v>78</v>
      </c>
      <c r="H144" s="143" t="s">
        <v>128</v>
      </c>
      <c r="I144" s="121"/>
      <c r="J144"/>
      <c r="K144" s="126" t="s">
        <v>129</v>
      </c>
      <c r="L144" s="115">
        <v>400</v>
      </c>
    </row>
    <row r="145" spans="1:12" ht="15.75" customHeight="1" x14ac:dyDescent="0.3">
      <c r="A145" s="10">
        <v>6</v>
      </c>
      <c r="B145" s="10">
        <v>1</v>
      </c>
      <c r="C145" s="113">
        <v>438</v>
      </c>
      <c r="D145" s="130" t="s">
        <v>168</v>
      </c>
      <c r="E145" s="128">
        <v>34582</v>
      </c>
      <c r="F145" s="127">
        <v>1</v>
      </c>
      <c r="G145" s="119" t="s">
        <v>78</v>
      </c>
      <c r="H145" s="120" t="s">
        <v>90</v>
      </c>
      <c r="I145"/>
      <c r="J145"/>
      <c r="K145" s="129" t="s">
        <v>91</v>
      </c>
      <c r="L145" s="115">
        <v>200</v>
      </c>
    </row>
    <row r="146" spans="1:12" ht="15" customHeight="1" x14ac:dyDescent="0.25">
      <c r="A146" s="10">
        <v>3</v>
      </c>
      <c r="B146" s="10">
        <v>2</v>
      </c>
      <c r="C146" s="113">
        <v>404</v>
      </c>
      <c r="D146" s="157" t="s">
        <v>498</v>
      </c>
      <c r="E146" s="158">
        <v>31927</v>
      </c>
      <c r="F146" s="87" t="s">
        <v>49</v>
      </c>
      <c r="G146" s="160" t="s">
        <v>78</v>
      </c>
      <c r="H146" s="161" t="s">
        <v>148</v>
      </c>
      <c r="I146" s="162"/>
      <c r="J146" s="246"/>
      <c r="K146" s="163" t="s">
        <v>149</v>
      </c>
      <c r="L146" s="164">
        <v>400</v>
      </c>
    </row>
    <row r="147" spans="1:12" ht="15.75" customHeight="1" x14ac:dyDescent="0.25">
      <c r="A147" s="10">
        <v>3</v>
      </c>
      <c r="B147" s="10">
        <v>2</v>
      </c>
      <c r="C147" s="113">
        <v>404</v>
      </c>
      <c r="D147" s="157" t="s">
        <v>498</v>
      </c>
      <c r="E147" s="158">
        <v>31927</v>
      </c>
      <c r="F147" s="87" t="s">
        <v>49</v>
      </c>
      <c r="G147" s="160" t="s">
        <v>78</v>
      </c>
      <c r="H147" s="161" t="s">
        <v>148</v>
      </c>
      <c r="I147" s="162"/>
      <c r="J147" s="246"/>
      <c r="K147" s="163" t="s">
        <v>149</v>
      </c>
      <c r="L147" s="164">
        <v>60</v>
      </c>
    </row>
    <row r="148" spans="1:12" ht="15.75" customHeight="1" x14ac:dyDescent="0.2">
      <c r="A148" s="10">
        <v>6</v>
      </c>
      <c r="B148" s="10">
        <v>2</v>
      </c>
      <c r="C148" s="113">
        <v>394</v>
      </c>
      <c r="D148" s="94" t="s">
        <v>320</v>
      </c>
      <c r="E148" s="109">
        <v>35088</v>
      </c>
      <c r="F148" s="87" t="s">
        <v>49</v>
      </c>
      <c r="G148" s="119" t="s">
        <v>78</v>
      </c>
      <c r="H148" s="141" t="s">
        <v>115</v>
      </c>
      <c r="I148" s="88" t="s">
        <v>116</v>
      </c>
      <c r="J148" s="123"/>
      <c r="K148" s="93" t="s">
        <v>119</v>
      </c>
      <c r="L148" s="115">
        <v>200</v>
      </c>
    </row>
    <row r="149" spans="1:12" ht="15.75" x14ac:dyDescent="0.3">
      <c r="A149" s="10">
        <v>7</v>
      </c>
      <c r="B149" s="10">
        <v>6</v>
      </c>
      <c r="C149" s="113">
        <v>459</v>
      </c>
      <c r="D149" s="97" t="s">
        <v>429</v>
      </c>
      <c r="E149" s="86">
        <v>34331</v>
      </c>
      <c r="F149" s="87" t="s">
        <v>49</v>
      </c>
      <c r="G149" s="142" t="s">
        <v>78</v>
      </c>
      <c r="H149" s="143" t="s">
        <v>128</v>
      </c>
      <c r="I149" s="121"/>
      <c r="J149"/>
      <c r="K149" s="126" t="s">
        <v>522</v>
      </c>
      <c r="L149" s="115">
        <v>400</v>
      </c>
    </row>
    <row r="150" spans="1:12" ht="15" customHeight="1" x14ac:dyDescent="0.3">
      <c r="C150" s="113">
        <v>505</v>
      </c>
      <c r="D150" s="97" t="s">
        <v>369</v>
      </c>
      <c r="E150" s="86">
        <v>33936</v>
      </c>
      <c r="F150" s="87" t="s">
        <v>47</v>
      </c>
      <c r="G150" s="142" t="s">
        <v>78</v>
      </c>
      <c r="H150" s="143" t="s">
        <v>120</v>
      </c>
      <c r="I150" s="121"/>
      <c r="J150"/>
      <c r="K150" s="126" t="s">
        <v>370</v>
      </c>
      <c r="L150" s="115">
        <v>800</v>
      </c>
    </row>
    <row r="151" spans="1:12" ht="14.25" x14ac:dyDescent="0.2">
      <c r="A151" s="10">
        <v>1</v>
      </c>
      <c r="B151" s="10">
        <v>8</v>
      </c>
      <c r="C151" s="113">
        <v>307</v>
      </c>
      <c r="D151" s="116" t="s">
        <v>335</v>
      </c>
      <c r="E151" s="117">
        <v>35241</v>
      </c>
      <c r="F151" s="127">
        <v>1</v>
      </c>
      <c r="G151" s="119" t="s">
        <v>78</v>
      </c>
      <c r="H151" s="120" t="s">
        <v>115</v>
      </c>
      <c r="I151" s="121" t="s">
        <v>116</v>
      </c>
      <c r="J151" s="123"/>
      <c r="K151" s="93" t="s">
        <v>117</v>
      </c>
      <c r="L151" s="169" t="s">
        <v>130</v>
      </c>
    </row>
    <row r="152" spans="1:12" ht="14.25" customHeight="1" x14ac:dyDescent="0.3">
      <c r="A152" s="10">
        <v>6</v>
      </c>
      <c r="B152" s="10">
        <v>3</v>
      </c>
      <c r="C152" s="113">
        <v>478</v>
      </c>
      <c r="D152" s="172" t="s">
        <v>356</v>
      </c>
      <c r="E152" s="86">
        <v>34400</v>
      </c>
      <c r="F152" s="87" t="s">
        <v>49</v>
      </c>
      <c r="G152" s="142" t="s">
        <v>78</v>
      </c>
      <c r="H152" s="96" t="s">
        <v>364</v>
      </c>
      <c r="I152" s="121"/>
      <c r="J152"/>
      <c r="K152" s="126" t="s">
        <v>365</v>
      </c>
      <c r="L152" s="115">
        <v>200</v>
      </c>
    </row>
    <row r="153" spans="1:12" ht="15.75" x14ac:dyDescent="0.3">
      <c r="A153" s="12"/>
      <c r="B153" s="12"/>
      <c r="C153" s="113">
        <v>506</v>
      </c>
      <c r="D153" s="130" t="s">
        <v>494</v>
      </c>
      <c r="E153" s="128">
        <v>30949</v>
      </c>
      <c r="F153" s="87" t="s">
        <v>47</v>
      </c>
      <c r="G153" s="119" t="s">
        <v>141</v>
      </c>
      <c r="H153" s="120" t="s">
        <v>142</v>
      </c>
      <c r="I153"/>
      <c r="J153" s="155" t="s">
        <v>76</v>
      </c>
      <c r="K153" s="129" t="s">
        <v>143</v>
      </c>
      <c r="L153" s="115">
        <v>800</v>
      </c>
    </row>
    <row r="154" spans="1:12" ht="15.75" customHeight="1" x14ac:dyDescent="0.3">
      <c r="A154" s="10">
        <v>6</v>
      </c>
      <c r="B154" s="10">
        <v>4</v>
      </c>
      <c r="C154" s="113">
        <v>446</v>
      </c>
      <c r="D154" s="130" t="s">
        <v>245</v>
      </c>
      <c r="E154" s="128">
        <v>32290</v>
      </c>
      <c r="F154" s="87" t="s">
        <v>47</v>
      </c>
      <c r="G154" s="119" t="s">
        <v>78</v>
      </c>
      <c r="H154" s="120" t="s">
        <v>107</v>
      </c>
      <c r="I154"/>
      <c r="J154" s="1"/>
      <c r="K154" s="129" t="s">
        <v>246</v>
      </c>
      <c r="L154" s="115">
        <v>200</v>
      </c>
    </row>
    <row r="155" spans="1:12" ht="15.75" customHeight="1" x14ac:dyDescent="0.2">
      <c r="A155" s="10">
        <v>6</v>
      </c>
      <c r="B155" s="10">
        <v>2</v>
      </c>
      <c r="C155" s="113">
        <v>460</v>
      </c>
      <c r="D155" s="94" t="s">
        <v>340</v>
      </c>
      <c r="E155" s="109">
        <v>35123</v>
      </c>
      <c r="F155" s="127">
        <v>1</v>
      </c>
      <c r="G155" s="119" t="s">
        <v>78</v>
      </c>
      <c r="H155" s="141" t="s">
        <v>341</v>
      </c>
      <c r="I155" s="88" t="s">
        <v>116</v>
      </c>
      <c r="J155" s="123"/>
      <c r="K155" s="93" t="s">
        <v>342</v>
      </c>
      <c r="L155" s="115">
        <v>400</v>
      </c>
    </row>
    <row r="156" spans="1:12" ht="15.75" customHeight="1" x14ac:dyDescent="0.3">
      <c r="A156" s="10">
        <v>6</v>
      </c>
      <c r="B156" s="10">
        <v>5</v>
      </c>
      <c r="C156" s="113">
        <v>433</v>
      </c>
      <c r="D156" s="130" t="s">
        <v>251</v>
      </c>
      <c r="E156" s="128">
        <v>34425</v>
      </c>
      <c r="F156" s="87" t="s">
        <v>49</v>
      </c>
      <c r="G156" s="119" t="s">
        <v>78</v>
      </c>
      <c r="H156" s="120" t="s">
        <v>107</v>
      </c>
      <c r="I156"/>
      <c r="J156" s="1"/>
      <c r="K156" s="129" t="s">
        <v>252</v>
      </c>
      <c r="L156" s="115">
        <v>200</v>
      </c>
    </row>
    <row r="157" spans="1:12" ht="15" customHeight="1" x14ac:dyDescent="0.2">
      <c r="A157" s="10">
        <v>4</v>
      </c>
      <c r="B157" s="10">
        <v>3</v>
      </c>
      <c r="C157" s="113">
        <v>405</v>
      </c>
      <c r="D157" s="116" t="s">
        <v>161</v>
      </c>
      <c r="E157" s="117">
        <v>34248</v>
      </c>
      <c r="F157" s="127">
        <v>1</v>
      </c>
      <c r="G157" s="119" t="s">
        <v>78</v>
      </c>
      <c r="H157" s="120" t="s">
        <v>87</v>
      </c>
      <c r="I157" s="121"/>
      <c r="J157" s="123"/>
      <c r="K157" s="122" t="s">
        <v>88</v>
      </c>
      <c r="L157" s="115">
        <v>400</v>
      </c>
    </row>
    <row r="158" spans="1:12" ht="15.75" x14ac:dyDescent="0.3">
      <c r="A158" s="10">
        <v>2</v>
      </c>
      <c r="B158" s="10">
        <v>2</v>
      </c>
      <c r="C158" s="113">
        <v>470</v>
      </c>
      <c r="D158" s="97" t="s">
        <v>351</v>
      </c>
      <c r="E158" s="86">
        <v>35479</v>
      </c>
      <c r="F158" s="87" t="s">
        <v>49</v>
      </c>
      <c r="G158" s="142" t="s">
        <v>78</v>
      </c>
      <c r="H158" s="143" t="s">
        <v>125</v>
      </c>
      <c r="I158" s="121"/>
      <c r="J158"/>
      <c r="K158" s="126" t="s">
        <v>352</v>
      </c>
      <c r="L158" s="115">
        <v>400</v>
      </c>
    </row>
    <row r="159" spans="1:12" ht="15.75" customHeight="1" x14ac:dyDescent="0.3">
      <c r="C159" s="113">
        <v>352</v>
      </c>
      <c r="D159" s="97" t="s">
        <v>400</v>
      </c>
      <c r="E159" s="86">
        <v>30459</v>
      </c>
      <c r="F159" s="87" t="s">
        <v>47</v>
      </c>
      <c r="G159" s="142" t="s">
        <v>78</v>
      </c>
      <c r="H159" s="143"/>
      <c r="I159" s="121"/>
      <c r="J159"/>
      <c r="K159" s="126" t="s">
        <v>401</v>
      </c>
      <c r="L159" s="175" t="s">
        <v>98</v>
      </c>
    </row>
    <row r="160" spans="1:12" ht="15.75" x14ac:dyDescent="0.3">
      <c r="C160" s="113">
        <v>427</v>
      </c>
      <c r="D160" s="130" t="s">
        <v>272</v>
      </c>
      <c r="E160" s="128" t="s">
        <v>273</v>
      </c>
      <c r="F160" s="127">
        <v>1</v>
      </c>
      <c r="G160" s="119" t="s">
        <v>78</v>
      </c>
      <c r="H160" s="120" t="s">
        <v>107</v>
      </c>
      <c r="I160"/>
      <c r="J160" s="1"/>
      <c r="K160" s="129" t="s">
        <v>274</v>
      </c>
      <c r="L160" s="145" t="s">
        <v>80</v>
      </c>
    </row>
    <row r="161" spans="1:12" ht="15.75" x14ac:dyDescent="0.3">
      <c r="C161" s="113">
        <v>353</v>
      </c>
      <c r="D161" s="130" t="s">
        <v>267</v>
      </c>
      <c r="E161" s="128">
        <v>33614</v>
      </c>
      <c r="F161" s="127" t="s">
        <v>48</v>
      </c>
      <c r="G161" s="119" t="s">
        <v>78</v>
      </c>
      <c r="H161" s="120" t="s">
        <v>107</v>
      </c>
      <c r="I161"/>
      <c r="J161" s="1"/>
      <c r="K161" s="129" t="s">
        <v>268</v>
      </c>
      <c r="L161" s="145" t="s">
        <v>98</v>
      </c>
    </row>
    <row r="162" spans="1:12" ht="15.75" customHeight="1" x14ac:dyDescent="0.3">
      <c r="C162" s="113">
        <v>341</v>
      </c>
      <c r="D162" s="130" t="s">
        <v>281</v>
      </c>
      <c r="E162" s="128">
        <v>33817</v>
      </c>
      <c r="F162" s="127" t="s">
        <v>48</v>
      </c>
      <c r="G162" s="119" t="s">
        <v>78</v>
      </c>
      <c r="H162" s="120" t="s">
        <v>107</v>
      </c>
      <c r="I162"/>
      <c r="J162" s="1"/>
      <c r="K162" s="129" t="s">
        <v>113</v>
      </c>
      <c r="L162" s="145" t="s">
        <v>103</v>
      </c>
    </row>
    <row r="163" spans="1:12" ht="15.75" x14ac:dyDescent="0.3">
      <c r="C163" s="113">
        <v>370</v>
      </c>
      <c r="D163" s="97" t="s">
        <v>440</v>
      </c>
      <c r="E163" s="86">
        <v>32055</v>
      </c>
      <c r="F163" s="127" t="s">
        <v>48</v>
      </c>
      <c r="G163" s="142" t="s">
        <v>78</v>
      </c>
      <c r="H163" s="143" t="s">
        <v>128</v>
      </c>
      <c r="I163" s="121"/>
      <c r="J163"/>
      <c r="K163" s="126" t="s">
        <v>441</v>
      </c>
      <c r="L163" s="115">
        <v>800</v>
      </c>
    </row>
    <row r="164" spans="1:12" ht="15.75" x14ac:dyDescent="0.3">
      <c r="A164" s="10">
        <v>2</v>
      </c>
      <c r="B164" s="10">
        <v>12</v>
      </c>
      <c r="C164" s="113">
        <v>370</v>
      </c>
      <c r="D164" s="97" t="s">
        <v>440</v>
      </c>
      <c r="E164" s="86">
        <v>32055</v>
      </c>
      <c r="F164" s="127" t="s">
        <v>48</v>
      </c>
      <c r="G164" s="142" t="s">
        <v>514</v>
      </c>
      <c r="H164" s="143"/>
      <c r="I164" s="121"/>
      <c r="J164" s="9" t="s">
        <v>76</v>
      </c>
      <c r="K164" s="126" t="s">
        <v>441</v>
      </c>
      <c r="L164" s="171">
        <v>1500</v>
      </c>
    </row>
    <row r="165" spans="1:12" ht="15.75" customHeight="1" x14ac:dyDescent="0.3">
      <c r="A165" s="10">
        <v>1</v>
      </c>
      <c r="B165" s="10">
        <v>4</v>
      </c>
      <c r="C165" s="113">
        <v>371</v>
      </c>
      <c r="D165" s="130" t="s">
        <v>265</v>
      </c>
      <c r="E165" s="128">
        <v>35924</v>
      </c>
      <c r="F165" s="127">
        <v>1</v>
      </c>
      <c r="G165" s="119" t="s">
        <v>78</v>
      </c>
      <c r="H165" s="120" t="s">
        <v>107</v>
      </c>
      <c r="I165"/>
      <c r="J165" s="1"/>
      <c r="K165" s="129" t="s">
        <v>110</v>
      </c>
      <c r="L165" s="171">
        <v>1500</v>
      </c>
    </row>
    <row r="166" spans="1:12" ht="15.75" customHeight="1" x14ac:dyDescent="0.3">
      <c r="C166" s="113">
        <v>371</v>
      </c>
      <c r="D166" s="130" t="s">
        <v>265</v>
      </c>
      <c r="E166" s="128">
        <v>35924</v>
      </c>
      <c r="F166" s="127">
        <v>1</v>
      </c>
      <c r="G166" s="119" t="s">
        <v>78</v>
      </c>
      <c r="H166" s="120" t="s">
        <v>107</v>
      </c>
      <c r="I166"/>
      <c r="J166" s="234"/>
      <c r="K166" s="129" t="s">
        <v>110</v>
      </c>
      <c r="L166" s="115">
        <v>800</v>
      </c>
    </row>
    <row r="167" spans="1:12" ht="15.75" x14ac:dyDescent="0.3">
      <c r="A167" s="12">
        <v>6</v>
      </c>
      <c r="B167" s="12">
        <v>4</v>
      </c>
      <c r="C167" s="113">
        <v>471</v>
      </c>
      <c r="D167" s="99" t="s">
        <v>461</v>
      </c>
      <c r="E167" s="101">
        <v>29001</v>
      </c>
      <c r="F167" s="87" t="s">
        <v>283</v>
      </c>
      <c r="G167" s="100" t="s">
        <v>78</v>
      </c>
      <c r="H167" s="125" t="s">
        <v>135</v>
      </c>
      <c r="I167" s="151"/>
      <c r="J167"/>
      <c r="K167" s="152" t="s">
        <v>136</v>
      </c>
      <c r="L167" s="115">
        <v>400</v>
      </c>
    </row>
    <row r="168" spans="1:12" ht="15.75" customHeight="1" x14ac:dyDescent="0.3">
      <c r="C168" s="113">
        <v>472</v>
      </c>
      <c r="D168" s="130" t="s">
        <v>259</v>
      </c>
      <c r="E168" s="128">
        <v>34102</v>
      </c>
      <c r="F168" s="127" t="s">
        <v>48</v>
      </c>
      <c r="G168" s="119" t="s">
        <v>78</v>
      </c>
      <c r="H168" s="120" t="s">
        <v>107</v>
      </c>
      <c r="I168"/>
      <c r="J168" s="1"/>
      <c r="K168" s="129" t="s">
        <v>260</v>
      </c>
      <c r="L168" s="115">
        <v>800</v>
      </c>
    </row>
    <row r="169" spans="1:12" ht="15.75" customHeight="1" x14ac:dyDescent="0.3">
      <c r="A169" s="10">
        <v>7</v>
      </c>
      <c r="B169" s="10">
        <v>4</v>
      </c>
      <c r="C169" s="113">
        <v>472</v>
      </c>
      <c r="D169" s="130" t="s">
        <v>259</v>
      </c>
      <c r="E169" s="128">
        <v>34102</v>
      </c>
      <c r="F169" s="127" t="s">
        <v>48</v>
      </c>
      <c r="G169" s="119" t="s">
        <v>78</v>
      </c>
      <c r="H169" s="120" t="s">
        <v>107</v>
      </c>
      <c r="I169"/>
      <c r="J169" s="1"/>
      <c r="K169" s="129" t="s">
        <v>523</v>
      </c>
      <c r="L169" s="115">
        <v>400</v>
      </c>
    </row>
    <row r="170" spans="1:12" ht="15.75" customHeight="1" x14ac:dyDescent="0.3">
      <c r="C170" s="113">
        <v>316</v>
      </c>
      <c r="D170" s="97" t="s">
        <v>418</v>
      </c>
      <c r="E170" s="86">
        <v>34694</v>
      </c>
      <c r="F170" s="87" t="s">
        <v>49</v>
      </c>
      <c r="G170" s="142" t="s">
        <v>78</v>
      </c>
      <c r="H170" s="143" t="s">
        <v>125</v>
      </c>
      <c r="I170" s="121"/>
      <c r="J170"/>
      <c r="K170" s="126" t="s">
        <v>419</v>
      </c>
      <c r="L170" s="175" t="s">
        <v>101</v>
      </c>
    </row>
    <row r="171" spans="1:12" ht="17.25" x14ac:dyDescent="0.3">
      <c r="A171" s="10">
        <v>3</v>
      </c>
      <c r="B171" s="10">
        <v>3</v>
      </c>
      <c r="C171" s="113">
        <v>308</v>
      </c>
      <c r="D171" s="199" t="s">
        <v>487</v>
      </c>
      <c r="E171" s="200">
        <v>34966</v>
      </c>
      <c r="F171" s="127" t="s">
        <v>48</v>
      </c>
      <c r="G171" s="201" t="s">
        <v>74</v>
      </c>
      <c r="H171" s="202" t="s">
        <v>75</v>
      </c>
      <c r="I171" s="199"/>
      <c r="J171" s="123" t="s">
        <v>76</v>
      </c>
      <c r="K171" s="203" t="s">
        <v>486</v>
      </c>
      <c r="L171" s="169" t="s">
        <v>130</v>
      </c>
    </row>
    <row r="172" spans="1:12" ht="15.75" customHeight="1" x14ac:dyDescent="0.3">
      <c r="A172" s="10">
        <v>6</v>
      </c>
      <c r="B172" s="10">
        <v>6</v>
      </c>
      <c r="C172" s="113">
        <v>357</v>
      </c>
      <c r="D172" s="130" t="s">
        <v>178</v>
      </c>
      <c r="E172" s="128">
        <v>35263</v>
      </c>
      <c r="F172" s="87" t="s">
        <v>49</v>
      </c>
      <c r="G172" s="119" t="s">
        <v>78</v>
      </c>
      <c r="H172" s="120" t="s">
        <v>35</v>
      </c>
      <c r="I172"/>
      <c r="J172"/>
      <c r="K172" s="129" t="s">
        <v>92</v>
      </c>
      <c r="L172" s="115">
        <v>200</v>
      </c>
    </row>
    <row r="173" spans="1:12" ht="15.75" customHeight="1" x14ac:dyDescent="0.3">
      <c r="C173" s="113">
        <v>327</v>
      </c>
      <c r="D173" s="97" t="s">
        <v>235</v>
      </c>
      <c r="E173" s="86">
        <v>34394</v>
      </c>
      <c r="F173" s="87" t="s">
        <v>49</v>
      </c>
      <c r="G173" s="142" t="s">
        <v>78</v>
      </c>
      <c r="H173" s="143" t="s">
        <v>125</v>
      </c>
      <c r="I173" s="121"/>
      <c r="J173"/>
      <c r="K173" s="126" t="s">
        <v>236</v>
      </c>
      <c r="L173" s="175" t="s">
        <v>105</v>
      </c>
    </row>
    <row r="174" spans="1:12" ht="15.75" customHeight="1" x14ac:dyDescent="0.3">
      <c r="A174" s="10">
        <v>7</v>
      </c>
      <c r="B174" s="10">
        <v>1</v>
      </c>
      <c r="C174" s="113">
        <v>397</v>
      </c>
      <c r="D174" s="130" t="s">
        <v>176</v>
      </c>
      <c r="E174" s="128">
        <v>33922</v>
      </c>
      <c r="F174" s="87" t="s">
        <v>49</v>
      </c>
      <c r="G174" s="119" t="s">
        <v>78</v>
      </c>
      <c r="H174" s="120" t="s">
        <v>35</v>
      </c>
      <c r="I174"/>
      <c r="J174"/>
      <c r="K174" s="129" t="s">
        <v>93</v>
      </c>
      <c r="L174" s="115">
        <v>200</v>
      </c>
    </row>
    <row r="175" spans="1:12" ht="15.75" x14ac:dyDescent="0.3">
      <c r="C175" s="113">
        <v>328</v>
      </c>
      <c r="D175" s="138" t="s">
        <v>234</v>
      </c>
      <c r="E175" s="117">
        <v>33576</v>
      </c>
      <c r="F175" s="87" t="s">
        <v>49</v>
      </c>
      <c r="G175" s="119" t="s">
        <v>78</v>
      </c>
      <c r="H175" s="120" t="s">
        <v>36</v>
      </c>
      <c r="I175" s="139"/>
      <c r="J175"/>
      <c r="K175" s="122" t="s">
        <v>37</v>
      </c>
      <c r="L175" s="127" t="s">
        <v>105</v>
      </c>
    </row>
    <row r="176" spans="1:12" ht="15.75" x14ac:dyDescent="0.3">
      <c r="A176" s="10">
        <v>5</v>
      </c>
      <c r="B176" s="10">
        <v>6</v>
      </c>
      <c r="C176" s="113">
        <v>473</v>
      </c>
      <c r="D176" s="130" t="s">
        <v>192</v>
      </c>
      <c r="E176" s="128">
        <v>33946</v>
      </c>
      <c r="F176" s="127" t="s">
        <v>48</v>
      </c>
      <c r="G176" s="119" t="s">
        <v>78</v>
      </c>
      <c r="H176" s="120" t="s">
        <v>35</v>
      </c>
      <c r="I176"/>
      <c r="J176"/>
      <c r="K176" s="129" t="s">
        <v>193</v>
      </c>
      <c r="L176" s="115">
        <v>400</v>
      </c>
    </row>
    <row r="177" spans="1:12" ht="15.75" customHeight="1" x14ac:dyDescent="0.3">
      <c r="C177" s="113">
        <v>473</v>
      </c>
      <c r="D177" s="130" t="s">
        <v>192</v>
      </c>
      <c r="E177" s="128">
        <v>33946</v>
      </c>
      <c r="F177" s="127" t="s">
        <v>48</v>
      </c>
      <c r="G177" s="119" t="s">
        <v>78</v>
      </c>
      <c r="H177" s="120" t="s">
        <v>35</v>
      </c>
      <c r="I177"/>
      <c r="J177"/>
      <c r="K177" s="129" t="s">
        <v>193</v>
      </c>
      <c r="L177" s="115">
        <v>800</v>
      </c>
    </row>
    <row r="178" spans="1:12" ht="14.25" customHeight="1" x14ac:dyDescent="0.2">
      <c r="A178" s="10">
        <v>2</v>
      </c>
      <c r="B178" s="10">
        <v>1</v>
      </c>
      <c r="C178" s="113">
        <v>372</v>
      </c>
      <c r="D178" s="187" t="s">
        <v>393</v>
      </c>
      <c r="E178" s="188">
        <v>29371</v>
      </c>
      <c r="F178" s="87" t="s">
        <v>47</v>
      </c>
      <c r="G178" s="189" t="s">
        <v>74</v>
      </c>
      <c r="H178" s="190" t="s">
        <v>125</v>
      </c>
      <c r="I178" s="191"/>
      <c r="J178" s="193" t="s">
        <v>76</v>
      </c>
      <c r="K178" s="192" t="s">
        <v>144</v>
      </c>
      <c r="L178" s="171">
        <v>1500</v>
      </c>
    </row>
    <row r="179" spans="1:12" ht="15.75" x14ac:dyDescent="0.3">
      <c r="A179" s="10">
        <v>1</v>
      </c>
      <c r="B179" s="10">
        <v>5</v>
      </c>
      <c r="C179" s="113">
        <v>373</v>
      </c>
      <c r="D179" s="116" t="s">
        <v>310</v>
      </c>
      <c r="E179" s="117">
        <v>34421</v>
      </c>
      <c r="F179" s="87" t="s">
        <v>49</v>
      </c>
      <c r="G179" s="119" t="s">
        <v>78</v>
      </c>
      <c r="H179" s="120" t="s">
        <v>38</v>
      </c>
      <c r="I179" s="139"/>
      <c r="J179"/>
      <c r="K179" s="116" t="s">
        <v>311</v>
      </c>
      <c r="L179" s="171">
        <v>1500</v>
      </c>
    </row>
    <row r="180" spans="1:12" ht="15.75" customHeight="1" x14ac:dyDescent="0.3">
      <c r="B180" s="10">
        <v>2</v>
      </c>
      <c r="C180" s="113">
        <v>373</v>
      </c>
      <c r="D180" s="116" t="s">
        <v>310</v>
      </c>
      <c r="E180" s="117">
        <v>34421</v>
      </c>
      <c r="F180" s="87" t="s">
        <v>49</v>
      </c>
      <c r="G180" s="119" t="s">
        <v>78</v>
      </c>
      <c r="H180" s="120" t="s">
        <v>38</v>
      </c>
      <c r="I180" s="139"/>
      <c r="J180"/>
      <c r="K180" s="116" t="s">
        <v>311</v>
      </c>
      <c r="L180" s="145">
        <v>3000</v>
      </c>
    </row>
    <row r="181" spans="1:12" ht="15.75" customHeight="1" x14ac:dyDescent="0.2">
      <c r="A181" s="10">
        <v>1</v>
      </c>
      <c r="B181" s="10">
        <v>6</v>
      </c>
      <c r="C181" s="113">
        <v>309</v>
      </c>
      <c r="D181" s="94" t="s">
        <v>332</v>
      </c>
      <c r="E181" s="109">
        <v>34039</v>
      </c>
      <c r="F181" s="127" t="s">
        <v>48</v>
      </c>
      <c r="G181" s="119" t="s">
        <v>78</v>
      </c>
      <c r="H181" s="141" t="s">
        <v>115</v>
      </c>
      <c r="I181" s="88" t="s">
        <v>116</v>
      </c>
      <c r="J181" s="123"/>
      <c r="K181" s="93" t="s">
        <v>330</v>
      </c>
      <c r="L181" s="169" t="s">
        <v>130</v>
      </c>
    </row>
    <row r="182" spans="1:12" ht="15.75" customHeight="1" x14ac:dyDescent="0.3">
      <c r="A182" s="10">
        <v>7</v>
      </c>
      <c r="B182" s="10">
        <v>2</v>
      </c>
      <c r="C182" s="113">
        <v>458</v>
      </c>
      <c r="D182" s="97" t="s">
        <v>425</v>
      </c>
      <c r="E182" s="86">
        <v>34755</v>
      </c>
      <c r="F182" s="87" t="s">
        <v>49</v>
      </c>
      <c r="G182" s="142" t="s">
        <v>78</v>
      </c>
      <c r="H182" s="143" t="s">
        <v>128</v>
      </c>
      <c r="I182" s="121"/>
      <c r="J182"/>
      <c r="K182" s="126" t="s">
        <v>129</v>
      </c>
      <c r="L182" s="115">
        <v>200</v>
      </c>
    </row>
    <row r="183" spans="1:12" ht="15.75" x14ac:dyDescent="0.3">
      <c r="C183" s="113">
        <v>507</v>
      </c>
      <c r="D183" s="130" t="s">
        <v>203</v>
      </c>
      <c r="E183" s="128">
        <v>35978</v>
      </c>
      <c r="F183" s="127">
        <v>1</v>
      </c>
      <c r="G183" s="119" t="s">
        <v>78</v>
      </c>
      <c r="H183" s="120" t="s">
        <v>35</v>
      </c>
      <c r="I183"/>
      <c r="J183"/>
      <c r="K183" s="129" t="s">
        <v>204</v>
      </c>
      <c r="L183" s="115">
        <v>800</v>
      </c>
    </row>
    <row r="184" spans="1:12" ht="15.75" x14ac:dyDescent="0.3">
      <c r="A184" s="10">
        <v>7</v>
      </c>
      <c r="B184" s="10">
        <v>3</v>
      </c>
      <c r="C184" s="113">
        <v>390</v>
      </c>
      <c r="D184" s="130" t="s">
        <v>170</v>
      </c>
      <c r="E184" s="128">
        <v>35226</v>
      </c>
      <c r="F184" s="87" t="s">
        <v>49</v>
      </c>
      <c r="G184" s="119" t="s">
        <v>78</v>
      </c>
      <c r="H184" s="120" t="s">
        <v>171</v>
      </c>
      <c r="I184"/>
      <c r="J184"/>
      <c r="K184" s="129" t="s">
        <v>172</v>
      </c>
      <c r="L184" s="115">
        <v>200</v>
      </c>
    </row>
    <row r="185" spans="1:12" ht="15.75" customHeight="1" x14ac:dyDescent="0.3">
      <c r="A185" s="12">
        <v>9</v>
      </c>
      <c r="B185" s="12">
        <v>4</v>
      </c>
      <c r="C185" s="113">
        <v>474</v>
      </c>
      <c r="D185" s="130" t="s">
        <v>247</v>
      </c>
      <c r="E185" s="128">
        <v>34727</v>
      </c>
      <c r="F185" s="127" t="s">
        <v>48</v>
      </c>
      <c r="G185" s="119" t="s">
        <v>78</v>
      </c>
      <c r="H185" s="120" t="s">
        <v>107</v>
      </c>
      <c r="I185"/>
      <c r="J185" s="1"/>
      <c r="K185" s="129" t="s">
        <v>524</v>
      </c>
      <c r="L185" s="115">
        <v>400</v>
      </c>
    </row>
    <row r="186" spans="1:12" ht="15.75" x14ac:dyDescent="0.3">
      <c r="A186" s="10">
        <v>1</v>
      </c>
      <c r="B186" s="10">
        <v>8</v>
      </c>
      <c r="C186" s="113">
        <v>374</v>
      </c>
      <c r="D186" s="130" t="s">
        <v>196</v>
      </c>
      <c r="E186" s="128">
        <v>35564</v>
      </c>
      <c r="F186" s="87" t="s">
        <v>49</v>
      </c>
      <c r="G186" s="119" t="s">
        <v>78</v>
      </c>
      <c r="H186" s="120" t="s">
        <v>35</v>
      </c>
      <c r="I186"/>
      <c r="J186"/>
      <c r="K186" s="129" t="s">
        <v>96</v>
      </c>
      <c r="L186" s="171">
        <v>1500</v>
      </c>
    </row>
    <row r="187" spans="1:12" ht="15.75" customHeight="1" x14ac:dyDescent="0.3">
      <c r="C187" s="113">
        <v>374</v>
      </c>
      <c r="D187" s="130" t="s">
        <v>196</v>
      </c>
      <c r="E187" s="128">
        <v>35564</v>
      </c>
      <c r="F187" s="87" t="s">
        <v>49</v>
      </c>
      <c r="G187" s="119" t="s">
        <v>78</v>
      </c>
      <c r="H187" s="120" t="s">
        <v>35</v>
      </c>
      <c r="I187"/>
      <c r="J187"/>
      <c r="K187" s="129" t="s">
        <v>96</v>
      </c>
      <c r="L187" s="115">
        <v>800</v>
      </c>
    </row>
    <row r="188" spans="1:12" ht="15.75" customHeight="1" x14ac:dyDescent="0.3">
      <c r="A188" s="12">
        <v>1</v>
      </c>
      <c r="B188" s="12">
        <v>7</v>
      </c>
      <c r="C188" s="113">
        <v>375</v>
      </c>
      <c r="D188" s="90" t="s">
        <v>163</v>
      </c>
      <c r="E188" s="86">
        <v>34713</v>
      </c>
      <c r="F188" s="87" t="s">
        <v>49</v>
      </c>
      <c r="G188" s="119" t="s">
        <v>78</v>
      </c>
      <c r="H188" s="120" t="s">
        <v>164</v>
      </c>
      <c r="I188" s="123"/>
      <c r="J188"/>
      <c r="K188" s="122" t="s">
        <v>165</v>
      </c>
      <c r="L188" s="171">
        <v>1500</v>
      </c>
    </row>
    <row r="189" spans="1:12" ht="15.75" x14ac:dyDescent="0.3">
      <c r="C189" s="113">
        <v>375</v>
      </c>
      <c r="D189" s="90" t="s">
        <v>163</v>
      </c>
      <c r="E189" s="86">
        <v>34713</v>
      </c>
      <c r="F189" s="87" t="s">
        <v>49</v>
      </c>
      <c r="G189" s="119" t="s">
        <v>78</v>
      </c>
      <c r="H189" s="120" t="s">
        <v>164</v>
      </c>
      <c r="I189" s="123"/>
      <c r="J189"/>
      <c r="K189" s="122" t="s">
        <v>165</v>
      </c>
      <c r="L189" s="115">
        <v>800</v>
      </c>
    </row>
    <row r="190" spans="1:12" ht="15.75" x14ac:dyDescent="0.3">
      <c r="A190" s="10">
        <v>1</v>
      </c>
      <c r="B190" s="10">
        <v>2</v>
      </c>
      <c r="C190" s="113">
        <v>475</v>
      </c>
      <c r="D190" s="130" t="s">
        <v>253</v>
      </c>
      <c r="E190" s="128">
        <v>35103</v>
      </c>
      <c r="F190" s="87" t="s">
        <v>49</v>
      </c>
      <c r="G190" s="119" t="s">
        <v>78</v>
      </c>
      <c r="H190" s="120" t="s">
        <v>107</v>
      </c>
      <c r="I190"/>
      <c r="J190" s="1"/>
      <c r="K190" s="129" t="s">
        <v>254</v>
      </c>
      <c r="L190" s="115">
        <v>400</v>
      </c>
    </row>
    <row r="191" spans="1:12" ht="15.75" customHeight="1" x14ac:dyDescent="0.3">
      <c r="A191" s="10">
        <v>7</v>
      </c>
      <c r="B191" s="10">
        <v>5</v>
      </c>
      <c r="C191" s="113">
        <v>442</v>
      </c>
      <c r="D191" s="130" t="s">
        <v>186</v>
      </c>
      <c r="E191" s="128">
        <v>34025</v>
      </c>
      <c r="F191" s="127" t="s">
        <v>48</v>
      </c>
      <c r="G191" s="119" t="s">
        <v>78</v>
      </c>
      <c r="H191" s="120" t="s">
        <v>35</v>
      </c>
      <c r="I191"/>
      <c r="J191"/>
      <c r="K191" s="129" t="s">
        <v>187</v>
      </c>
      <c r="L191" s="115">
        <v>200</v>
      </c>
    </row>
    <row r="192" spans="1:12" ht="14.25" x14ac:dyDescent="0.2">
      <c r="A192" s="10">
        <v>3</v>
      </c>
      <c r="B192" s="10">
        <v>3</v>
      </c>
      <c r="C192" s="113">
        <v>476</v>
      </c>
      <c r="D192" s="116" t="s">
        <v>160</v>
      </c>
      <c r="E192" s="117">
        <v>33406</v>
      </c>
      <c r="F192" s="127">
        <v>1</v>
      </c>
      <c r="G192" s="119" t="s">
        <v>78</v>
      </c>
      <c r="H192" s="120" t="s">
        <v>85</v>
      </c>
      <c r="I192" s="121"/>
      <c r="J192" s="124"/>
      <c r="K192" s="122" t="s">
        <v>86</v>
      </c>
      <c r="L192" s="115">
        <v>400</v>
      </c>
    </row>
    <row r="193" spans="1:12" ht="15.75" customHeight="1" x14ac:dyDescent="0.25">
      <c r="A193" s="10">
        <v>7</v>
      </c>
      <c r="B193" s="10">
        <v>6</v>
      </c>
      <c r="C193" s="113">
        <v>391</v>
      </c>
      <c r="D193" s="157" t="s">
        <v>500</v>
      </c>
      <c r="E193" s="158">
        <v>34052</v>
      </c>
      <c r="F193" s="87" t="s">
        <v>49</v>
      </c>
      <c r="G193" s="160" t="s">
        <v>78</v>
      </c>
      <c r="H193" s="161" t="s">
        <v>148</v>
      </c>
      <c r="I193" s="162"/>
      <c r="J193" s="246"/>
      <c r="K193" s="163" t="s">
        <v>149</v>
      </c>
      <c r="L193" s="166">
        <v>200</v>
      </c>
    </row>
    <row r="194" spans="1:12" ht="15.75" customHeight="1" x14ac:dyDescent="0.3">
      <c r="A194" s="10">
        <v>4</v>
      </c>
      <c r="B194" s="10">
        <v>2</v>
      </c>
      <c r="C194" s="113">
        <v>477</v>
      </c>
      <c r="D194" s="228" t="s">
        <v>158</v>
      </c>
      <c r="E194" s="165">
        <v>34972</v>
      </c>
      <c r="F194" s="127">
        <v>1</v>
      </c>
      <c r="G194" s="119" t="s">
        <v>78</v>
      </c>
      <c r="H194" s="166" t="s">
        <v>81</v>
      </c>
      <c r="I194" s="167"/>
      <c r="J194"/>
      <c r="K194" s="168" t="s">
        <v>84</v>
      </c>
      <c r="L194" s="115">
        <v>400</v>
      </c>
    </row>
    <row r="195" spans="1:12" ht="15.75" customHeight="1" x14ac:dyDescent="0.2">
      <c r="A195" s="10">
        <v>1</v>
      </c>
      <c r="B195" s="10">
        <v>2</v>
      </c>
      <c r="C195" s="113">
        <v>310</v>
      </c>
      <c r="D195" s="116" t="s">
        <v>399</v>
      </c>
      <c r="E195" s="117">
        <v>35178</v>
      </c>
      <c r="F195" s="127">
        <v>1</v>
      </c>
      <c r="G195" s="119" t="s">
        <v>78</v>
      </c>
      <c r="H195" s="120" t="s">
        <v>115</v>
      </c>
      <c r="I195" s="121" t="s">
        <v>116</v>
      </c>
      <c r="J195" s="123"/>
      <c r="K195" s="122" t="s">
        <v>330</v>
      </c>
      <c r="L195" s="169" t="s">
        <v>130</v>
      </c>
    </row>
    <row r="196" spans="1:12" ht="15.75" customHeight="1" x14ac:dyDescent="0.3">
      <c r="A196" s="10">
        <v>2</v>
      </c>
      <c r="B196" s="10">
        <v>6</v>
      </c>
      <c r="C196" s="113">
        <v>376</v>
      </c>
      <c r="D196" s="97" t="s">
        <v>390</v>
      </c>
      <c r="E196" s="86" t="s">
        <v>391</v>
      </c>
      <c r="F196" s="87" t="s">
        <v>47</v>
      </c>
      <c r="G196" s="142" t="s">
        <v>78</v>
      </c>
      <c r="H196" s="143" t="s">
        <v>125</v>
      </c>
      <c r="I196" s="121"/>
      <c r="J196"/>
      <c r="K196" s="126" t="s">
        <v>392</v>
      </c>
      <c r="L196" s="171">
        <v>1500</v>
      </c>
    </row>
    <row r="197" spans="1:12" ht="15.75" x14ac:dyDescent="0.3">
      <c r="B197" s="10">
        <v>3</v>
      </c>
      <c r="C197" s="113">
        <v>356</v>
      </c>
      <c r="D197" s="99" t="s">
        <v>467</v>
      </c>
      <c r="E197" s="87" t="s">
        <v>468</v>
      </c>
      <c r="F197" s="87" t="s">
        <v>47</v>
      </c>
      <c r="G197" s="100" t="s">
        <v>469</v>
      </c>
      <c r="H197" s="125" t="s">
        <v>134</v>
      </c>
      <c r="I197" s="151"/>
      <c r="J197"/>
      <c r="K197" s="152" t="s">
        <v>137</v>
      </c>
      <c r="L197" s="145">
        <v>3000</v>
      </c>
    </row>
    <row r="198" spans="1:12" ht="15.75" customHeight="1" x14ac:dyDescent="0.3">
      <c r="C198" s="113">
        <v>329</v>
      </c>
      <c r="D198" s="130" t="s">
        <v>319</v>
      </c>
      <c r="E198" s="128">
        <v>35162</v>
      </c>
      <c r="F198" s="127">
        <v>1</v>
      </c>
      <c r="G198" s="119" t="s">
        <v>78</v>
      </c>
      <c r="H198" s="120" t="s">
        <v>35</v>
      </c>
      <c r="I198"/>
      <c r="J198"/>
      <c r="K198" s="129" t="s">
        <v>104</v>
      </c>
      <c r="L198" s="145" t="s">
        <v>105</v>
      </c>
    </row>
    <row r="199" spans="1:12" ht="14.25" x14ac:dyDescent="0.2">
      <c r="A199" s="10">
        <v>1</v>
      </c>
      <c r="B199" s="10">
        <v>2</v>
      </c>
      <c r="C199" s="113">
        <v>377</v>
      </c>
      <c r="D199" s="116" t="s">
        <v>356</v>
      </c>
      <c r="E199" s="117">
        <v>34202</v>
      </c>
      <c r="F199" s="87" t="s">
        <v>49</v>
      </c>
      <c r="G199" s="119" t="s">
        <v>78</v>
      </c>
      <c r="H199" s="120" t="s">
        <v>115</v>
      </c>
      <c r="I199" s="121" t="s">
        <v>116</v>
      </c>
      <c r="J199" s="123"/>
      <c r="K199" s="122" t="s">
        <v>122</v>
      </c>
      <c r="L199" s="171">
        <v>1500</v>
      </c>
    </row>
    <row r="200" spans="1:12" ht="15.75" customHeight="1" x14ac:dyDescent="0.2">
      <c r="C200" s="113">
        <v>377</v>
      </c>
      <c r="D200" s="94" t="s">
        <v>356</v>
      </c>
      <c r="E200" s="109">
        <v>34202</v>
      </c>
      <c r="F200" s="87" t="s">
        <v>49</v>
      </c>
      <c r="G200" s="119" t="s">
        <v>78</v>
      </c>
      <c r="H200" s="141" t="s">
        <v>115</v>
      </c>
      <c r="I200" s="88" t="s">
        <v>116</v>
      </c>
      <c r="J200" s="123"/>
      <c r="K200" s="93" t="s">
        <v>122</v>
      </c>
      <c r="L200" s="115">
        <v>800</v>
      </c>
    </row>
    <row r="201" spans="1:12" ht="15.75" x14ac:dyDescent="0.3">
      <c r="C201" s="113">
        <v>478</v>
      </c>
      <c r="D201" s="172" t="s">
        <v>356</v>
      </c>
      <c r="E201" s="86">
        <v>34400</v>
      </c>
      <c r="F201" s="87" t="s">
        <v>49</v>
      </c>
      <c r="G201" s="142" t="s">
        <v>78</v>
      </c>
      <c r="H201" s="96" t="s">
        <v>364</v>
      </c>
      <c r="I201" s="121"/>
      <c r="J201"/>
      <c r="K201" s="126" t="s">
        <v>365</v>
      </c>
      <c r="L201" s="115">
        <v>400</v>
      </c>
    </row>
    <row r="202" spans="1:12" ht="15.75" customHeight="1" x14ac:dyDescent="0.3">
      <c r="A202" s="10">
        <v>7</v>
      </c>
      <c r="B202" s="10">
        <v>6</v>
      </c>
      <c r="C202" s="113">
        <v>450</v>
      </c>
      <c r="D202" s="98" t="s">
        <v>450</v>
      </c>
      <c r="E202" s="101">
        <v>31998</v>
      </c>
      <c r="F202" s="127" t="s">
        <v>48</v>
      </c>
      <c r="G202" s="142" t="s">
        <v>451</v>
      </c>
      <c r="H202" s="120" t="s">
        <v>134</v>
      </c>
      <c r="I202" s="151"/>
      <c r="J202"/>
      <c r="K202" s="153" t="s">
        <v>452</v>
      </c>
      <c r="L202" s="115">
        <v>200</v>
      </c>
    </row>
    <row r="203" spans="1:12" ht="14.25" x14ac:dyDescent="0.2">
      <c r="A203" s="10">
        <v>6</v>
      </c>
      <c r="B203" s="10">
        <v>3</v>
      </c>
      <c r="C203" s="113">
        <v>479</v>
      </c>
      <c r="D203" s="116" t="s">
        <v>334</v>
      </c>
      <c r="E203" s="117">
        <v>32539</v>
      </c>
      <c r="F203" s="87" t="s">
        <v>49</v>
      </c>
      <c r="G203" s="119" t="s">
        <v>78</v>
      </c>
      <c r="H203" s="120" t="s">
        <v>115</v>
      </c>
      <c r="I203" s="121" t="s">
        <v>116</v>
      </c>
      <c r="J203" s="123"/>
      <c r="K203" s="93" t="s">
        <v>117</v>
      </c>
      <c r="L203" s="115">
        <v>400</v>
      </c>
    </row>
    <row r="204" spans="1:12" ht="15.75" customHeight="1" x14ac:dyDescent="0.25">
      <c r="A204" s="10">
        <v>8</v>
      </c>
      <c r="B204" s="10">
        <v>1</v>
      </c>
      <c r="C204" s="113">
        <v>409</v>
      </c>
      <c r="D204" s="157" t="s">
        <v>497</v>
      </c>
      <c r="E204" s="158">
        <v>34002</v>
      </c>
      <c r="F204" s="87" t="s">
        <v>49</v>
      </c>
      <c r="G204" s="160" t="s">
        <v>78</v>
      </c>
      <c r="H204" s="161" t="s">
        <v>148</v>
      </c>
      <c r="I204" s="162"/>
      <c r="J204" s="246"/>
      <c r="K204" s="163" t="s">
        <v>149</v>
      </c>
      <c r="L204" s="166">
        <v>200</v>
      </c>
    </row>
    <row r="205" spans="1:12" ht="15.75" customHeight="1" x14ac:dyDescent="0.3">
      <c r="A205" s="10">
        <v>2</v>
      </c>
      <c r="B205" s="10">
        <v>3</v>
      </c>
      <c r="C205" s="113">
        <v>480</v>
      </c>
      <c r="D205" s="130" t="s">
        <v>249</v>
      </c>
      <c r="E205" s="128">
        <v>33409</v>
      </c>
      <c r="F205" s="127" t="s">
        <v>48</v>
      </c>
      <c r="G205" s="119" t="s">
        <v>78</v>
      </c>
      <c r="H205" s="120" t="s">
        <v>107</v>
      </c>
      <c r="I205"/>
      <c r="J205" s="1"/>
      <c r="K205" s="129" t="s">
        <v>108</v>
      </c>
      <c r="L205" s="115">
        <v>400</v>
      </c>
    </row>
    <row r="206" spans="1:12" ht="15.75" customHeight="1" x14ac:dyDescent="0.3">
      <c r="A206" s="10">
        <v>8</v>
      </c>
      <c r="B206" s="10">
        <v>2</v>
      </c>
      <c r="C206" s="113">
        <v>398</v>
      </c>
      <c r="D206" s="130" t="s">
        <v>174</v>
      </c>
      <c r="E206" s="128">
        <v>34720</v>
      </c>
      <c r="F206" s="127">
        <v>1</v>
      </c>
      <c r="G206" s="119" t="s">
        <v>78</v>
      </c>
      <c r="H206" s="120" t="s">
        <v>35</v>
      </c>
      <c r="I206"/>
      <c r="J206"/>
      <c r="K206" s="129" t="s">
        <v>175</v>
      </c>
      <c r="L206" s="115">
        <v>200</v>
      </c>
    </row>
    <row r="207" spans="1:12" ht="15.75" customHeight="1" x14ac:dyDescent="0.3">
      <c r="C207" s="113">
        <v>378</v>
      </c>
      <c r="D207" s="240" t="s">
        <v>464</v>
      </c>
      <c r="E207" s="101">
        <v>33077</v>
      </c>
      <c r="F207" s="87" t="s">
        <v>47</v>
      </c>
      <c r="G207" s="142" t="s">
        <v>465</v>
      </c>
      <c r="H207" s="120" t="s">
        <v>135</v>
      </c>
      <c r="I207" s="151"/>
      <c r="J207"/>
      <c r="K207" s="153" t="s">
        <v>466</v>
      </c>
      <c r="L207" s="115">
        <v>800</v>
      </c>
    </row>
    <row r="208" spans="1:12" ht="15.75" customHeight="1" x14ac:dyDescent="0.3">
      <c r="A208" s="10">
        <v>2</v>
      </c>
      <c r="B208" s="10">
        <v>10</v>
      </c>
      <c r="C208" s="113">
        <v>378</v>
      </c>
      <c r="D208" s="240" t="s">
        <v>464</v>
      </c>
      <c r="E208" s="101">
        <v>33077</v>
      </c>
      <c r="F208" s="87" t="s">
        <v>47</v>
      </c>
      <c r="G208" s="142" t="s">
        <v>465</v>
      </c>
      <c r="H208" s="120" t="s">
        <v>135</v>
      </c>
      <c r="I208" s="151"/>
      <c r="J208"/>
      <c r="K208" s="153" t="s">
        <v>466</v>
      </c>
      <c r="L208" s="171">
        <v>1500</v>
      </c>
    </row>
    <row r="209" spans="1:12" ht="15.75" customHeight="1" x14ac:dyDescent="0.2">
      <c r="A209" s="10">
        <v>4</v>
      </c>
      <c r="B209" s="10">
        <v>4</v>
      </c>
      <c r="C209" s="113">
        <v>406</v>
      </c>
      <c r="D209" s="116" t="s">
        <v>159</v>
      </c>
      <c r="E209" s="117">
        <v>33597</v>
      </c>
      <c r="F209" s="127">
        <v>1</v>
      </c>
      <c r="G209" s="119" t="s">
        <v>78</v>
      </c>
      <c r="H209" s="120" t="s">
        <v>115</v>
      </c>
      <c r="I209" s="121" t="s">
        <v>116</v>
      </c>
      <c r="J209" s="123"/>
      <c r="K209" s="93" t="s">
        <v>117</v>
      </c>
      <c r="L209" s="115">
        <v>60</v>
      </c>
    </row>
    <row r="210" spans="1:12" ht="15" customHeight="1" x14ac:dyDescent="0.3">
      <c r="C210" s="113">
        <v>428</v>
      </c>
      <c r="D210" s="130" t="s">
        <v>213</v>
      </c>
      <c r="E210" s="128">
        <v>35182</v>
      </c>
      <c r="F210" s="127">
        <v>1</v>
      </c>
      <c r="G210" s="119" t="s">
        <v>78</v>
      </c>
      <c r="H210" s="120" t="s">
        <v>35</v>
      </c>
      <c r="I210"/>
      <c r="J210"/>
      <c r="K210" s="129" t="s">
        <v>214</v>
      </c>
      <c r="L210" s="145" t="s">
        <v>80</v>
      </c>
    </row>
    <row r="211" spans="1:12" ht="15" customHeight="1" x14ac:dyDescent="0.3">
      <c r="C211" s="113">
        <v>508</v>
      </c>
      <c r="D211" s="130" t="s">
        <v>197</v>
      </c>
      <c r="E211" s="128">
        <v>34879</v>
      </c>
      <c r="F211" s="127">
        <v>1</v>
      </c>
      <c r="G211" s="119" t="s">
        <v>78</v>
      </c>
      <c r="H211" s="120" t="s">
        <v>35</v>
      </c>
      <c r="I211"/>
      <c r="J211"/>
      <c r="K211" s="129" t="s">
        <v>198</v>
      </c>
      <c r="L211" s="115">
        <v>800</v>
      </c>
    </row>
    <row r="212" spans="1:12" ht="15" customHeight="1" x14ac:dyDescent="0.3">
      <c r="C212" s="113">
        <v>429</v>
      </c>
      <c r="D212" s="130" t="s">
        <v>217</v>
      </c>
      <c r="E212" s="128">
        <v>34483</v>
      </c>
      <c r="F212" s="127">
        <v>1</v>
      </c>
      <c r="G212" s="119" t="s">
        <v>78</v>
      </c>
      <c r="H212" s="120" t="s">
        <v>35</v>
      </c>
      <c r="I212"/>
      <c r="J212"/>
      <c r="K212" s="129" t="s">
        <v>100</v>
      </c>
      <c r="L212" s="145" t="s">
        <v>80</v>
      </c>
    </row>
    <row r="213" spans="1:12" ht="15" customHeight="1" x14ac:dyDescent="0.3">
      <c r="C213" s="113">
        <v>429</v>
      </c>
      <c r="D213" s="130" t="s">
        <v>217</v>
      </c>
      <c r="E213" s="128">
        <v>34483</v>
      </c>
      <c r="F213" s="127">
        <v>1</v>
      </c>
      <c r="G213" s="119" t="s">
        <v>78</v>
      </c>
      <c r="H213" s="120" t="s">
        <v>35</v>
      </c>
      <c r="I213"/>
      <c r="J213"/>
      <c r="K213" s="129" t="s">
        <v>100</v>
      </c>
      <c r="L213" s="145" t="s">
        <v>101</v>
      </c>
    </row>
    <row r="214" spans="1:12" ht="14.25" customHeight="1" x14ac:dyDescent="0.3">
      <c r="A214" s="10">
        <v>2</v>
      </c>
      <c r="B214" s="10">
        <v>2</v>
      </c>
      <c r="C214" s="113">
        <v>311</v>
      </c>
      <c r="D214" s="130" t="s">
        <v>290</v>
      </c>
      <c r="E214" s="128" t="s">
        <v>291</v>
      </c>
      <c r="F214" s="127" t="s">
        <v>48</v>
      </c>
      <c r="G214" s="119" t="s">
        <v>78</v>
      </c>
      <c r="H214" s="120" t="s">
        <v>107</v>
      </c>
      <c r="I214"/>
      <c r="J214" s="1"/>
      <c r="K214" s="129" t="s">
        <v>274</v>
      </c>
      <c r="L214" s="169" t="s">
        <v>130</v>
      </c>
    </row>
    <row r="215" spans="1:12" ht="15" customHeight="1" x14ac:dyDescent="0.3">
      <c r="A215" s="10">
        <v>8</v>
      </c>
      <c r="B215" s="10">
        <v>3</v>
      </c>
      <c r="C215" s="113">
        <v>312</v>
      </c>
      <c r="D215" s="97" t="s">
        <v>426</v>
      </c>
      <c r="E215" s="86">
        <v>35093</v>
      </c>
      <c r="F215" s="87" t="s">
        <v>49</v>
      </c>
      <c r="G215" s="142" t="s">
        <v>78</v>
      </c>
      <c r="H215" s="143" t="s">
        <v>128</v>
      </c>
      <c r="I215" s="121"/>
      <c r="J215"/>
      <c r="K215" s="126" t="s">
        <v>129</v>
      </c>
      <c r="L215" s="115">
        <v>200</v>
      </c>
    </row>
    <row r="216" spans="1:12" ht="15" customHeight="1" x14ac:dyDescent="0.3">
      <c r="A216" s="10">
        <v>8</v>
      </c>
      <c r="B216" s="10">
        <v>2</v>
      </c>
      <c r="C216" s="113">
        <v>481</v>
      </c>
      <c r="D216" s="130" t="s">
        <v>179</v>
      </c>
      <c r="E216" s="128">
        <v>34038</v>
      </c>
      <c r="F216" s="87" t="s">
        <v>49</v>
      </c>
      <c r="G216" s="119" t="s">
        <v>78</v>
      </c>
      <c r="H216" s="120" t="s">
        <v>35</v>
      </c>
      <c r="I216"/>
      <c r="J216"/>
      <c r="K216" s="129" t="s">
        <v>175</v>
      </c>
      <c r="L216" s="115">
        <v>400</v>
      </c>
    </row>
    <row r="217" spans="1:12" ht="14.25" customHeight="1" x14ac:dyDescent="0.3">
      <c r="A217" s="10">
        <v>1</v>
      </c>
      <c r="B217" s="10">
        <v>6</v>
      </c>
      <c r="C217" s="113">
        <v>482</v>
      </c>
      <c r="D217" s="97" t="s">
        <v>430</v>
      </c>
      <c r="E217" s="86">
        <v>33964</v>
      </c>
      <c r="F217" s="127" t="s">
        <v>48</v>
      </c>
      <c r="G217" s="142" t="s">
        <v>78</v>
      </c>
      <c r="H217" s="143" t="s">
        <v>431</v>
      </c>
      <c r="I217" s="121"/>
      <c r="J217"/>
      <c r="K217" s="126" t="s">
        <v>432</v>
      </c>
      <c r="L217" s="115">
        <v>400</v>
      </c>
    </row>
    <row r="218" spans="1:12" ht="15" customHeight="1" x14ac:dyDescent="0.3">
      <c r="C218" s="113">
        <v>482</v>
      </c>
      <c r="D218" s="97" t="s">
        <v>430</v>
      </c>
      <c r="E218" s="86">
        <v>33964</v>
      </c>
      <c r="F218" s="127" t="s">
        <v>48</v>
      </c>
      <c r="G218" s="142" t="s">
        <v>78</v>
      </c>
      <c r="H218" s="143" t="s">
        <v>431</v>
      </c>
      <c r="I218" s="121"/>
      <c r="J218"/>
      <c r="K218" s="126" t="s">
        <v>432</v>
      </c>
      <c r="L218" s="115">
        <v>800</v>
      </c>
    </row>
    <row r="219" spans="1:12" ht="15" customHeight="1" x14ac:dyDescent="0.3">
      <c r="A219" s="10">
        <v>7</v>
      </c>
      <c r="B219" s="10">
        <v>5</v>
      </c>
      <c r="C219" s="113">
        <v>483</v>
      </c>
      <c r="D219" s="97" t="s">
        <v>347</v>
      </c>
      <c r="E219" s="86">
        <v>33683</v>
      </c>
      <c r="F219" s="127" t="s">
        <v>48</v>
      </c>
      <c r="G219" s="142" t="s">
        <v>78</v>
      </c>
      <c r="H219" s="143" t="s">
        <v>125</v>
      </c>
      <c r="I219" s="121"/>
      <c r="J219"/>
      <c r="K219" s="126" t="s">
        <v>348</v>
      </c>
      <c r="L219" s="115">
        <v>400</v>
      </c>
    </row>
    <row r="220" spans="1:12" ht="15.75" x14ac:dyDescent="0.3">
      <c r="A220" s="10">
        <v>1</v>
      </c>
      <c r="B220" s="10">
        <v>7</v>
      </c>
      <c r="C220" s="113">
        <v>407</v>
      </c>
      <c r="D220" s="97" t="s">
        <v>423</v>
      </c>
      <c r="E220" s="86">
        <v>35324</v>
      </c>
      <c r="F220" s="87" t="s">
        <v>49</v>
      </c>
      <c r="G220" s="142" t="s">
        <v>78</v>
      </c>
      <c r="H220" s="143" t="s">
        <v>128</v>
      </c>
      <c r="I220" s="121"/>
      <c r="J220"/>
      <c r="K220" s="126" t="s">
        <v>424</v>
      </c>
      <c r="L220" s="115">
        <v>60</v>
      </c>
    </row>
    <row r="221" spans="1:12" ht="15.75" customHeight="1" x14ac:dyDescent="0.2">
      <c r="A221" s="10">
        <v>8</v>
      </c>
      <c r="B221" s="10">
        <v>4</v>
      </c>
      <c r="C221" s="113">
        <v>405</v>
      </c>
      <c r="D221" s="116" t="s">
        <v>161</v>
      </c>
      <c r="E221" s="117">
        <v>34248</v>
      </c>
      <c r="F221" s="127">
        <v>1</v>
      </c>
      <c r="G221" s="119" t="s">
        <v>78</v>
      </c>
      <c r="H221" s="120" t="s">
        <v>87</v>
      </c>
      <c r="I221" s="121"/>
      <c r="J221" s="123"/>
      <c r="K221" s="122" t="s">
        <v>89</v>
      </c>
      <c r="L221" s="115">
        <v>200</v>
      </c>
    </row>
    <row r="222" spans="1:12" ht="14.25" customHeight="1" x14ac:dyDescent="0.3">
      <c r="C222" s="113">
        <v>319</v>
      </c>
      <c r="D222" s="97" t="s">
        <v>414</v>
      </c>
      <c r="E222" s="86">
        <v>35075</v>
      </c>
      <c r="F222" s="127">
        <v>1</v>
      </c>
      <c r="G222" s="142" t="s">
        <v>78</v>
      </c>
      <c r="H222" s="143" t="s">
        <v>125</v>
      </c>
      <c r="I222" s="121"/>
      <c r="J222"/>
      <c r="K222" s="126" t="s">
        <v>415</v>
      </c>
      <c r="L222" s="175" t="s">
        <v>101</v>
      </c>
    </row>
    <row r="223" spans="1:12" ht="14.25" customHeight="1" x14ac:dyDescent="0.3">
      <c r="C223" s="113">
        <v>509</v>
      </c>
      <c r="D223" s="130" t="s">
        <v>205</v>
      </c>
      <c r="E223" s="128">
        <v>34602</v>
      </c>
      <c r="F223" s="127">
        <v>1</v>
      </c>
      <c r="G223" s="119" t="s">
        <v>78</v>
      </c>
      <c r="H223" s="120" t="s">
        <v>35</v>
      </c>
      <c r="I223"/>
      <c r="J223"/>
      <c r="K223" s="129" t="s">
        <v>97</v>
      </c>
      <c r="L223" s="115">
        <v>800</v>
      </c>
    </row>
    <row r="224" spans="1:12" ht="14.25" customHeight="1" x14ac:dyDescent="0.3">
      <c r="C224" s="113">
        <v>342</v>
      </c>
      <c r="D224" s="130" t="s">
        <v>292</v>
      </c>
      <c r="E224" s="128">
        <v>34700</v>
      </c>
      <c r="F224" s="127" t="s">
        <v>48</v>
      </c>
      <c r="G224" s="119" t="s">
        <v>293</v>
      </c>
      <c r="H224" s="120"/>
      <c r="I224"/>
      <c r="J224" s="247" t="s">
        <v>76</v>
      </c>
      <c r="K224" s="129" t="s">
        <v>294</v>
      </c>
      <c r="L224" s="145" t="s">
        <v>103</v>
      </c>
    </row>
    <row r="225" spans="1:12" ht="15" customHeight="1" x14ac:dyDescent="0.3">
      <c r="C225" s="113">
        <v>348</v>
      </c>
      <c r="D225" s="97" t="s">
        <v>416</v>
      </c>
      <c r="E225" s="86">
        <v>33826</v>
      </c>
      <c r="F225" s="87" t="s">
        <v>49</v>
      </c>
      <c r="G225" s="142" t="s">
        <v>78</v>
      </c>
      <c r="H225" s="143" t="s">
        <v>127</v>
      </c>
      <c r="I225" s="121"/>
      <c r="J225"/>
      <c r="K225" s="126" t="s">
        <v>417</v>
      </c>
      <c r="L225" s="175" t="s">
        <v>101</v>
      </c>
    </row>
    <row r="226" spans="1:12" ht="15" customHeight="1" x14ac:dyDescent="0.3">
      <c r="C226" s="113">
        <v>510</v>
      </c>
      <c r="D226" s="97" t="s">
        <v>375</v>
      </c>
      <c r="E226" s="86" t="s">
        <v>376</v>
      </c>
      <c r="F226" s="87" t="s">
        <v>49</v>
      </c>
      <c r="G226" s="142" t="s">
        <v>78</v>
      </c>
      <c r="H226" s="143" t="s">
        <v>125</v>
      </c>
      <c r="I226" s="121"/>
      <c r="J226"/>
      <c r="K226" s="126" t="s">
        <v>377</v>
      </c>
      <c r="L226" s="115">
        <v>800</v>
      </c>
    </row>
    <row r="227" spans="1:12" ht="15" customHeight="1" x14ac:dyDescent="0.2">
      <c r="A227" s="10">
        <v>1</v>
      </c>
      <c r="B227" s="10">
        <v>1</v>
      </c>
      <c r="C227" s="113">
        <v>408</v>
      </c>
      <c r="D227" s="157" t="s">
        <v>496</v>
      </c>
      <c r="E227" s="158">
        <v>32998</v>
      </c>
      <c r="F227" s="127">
        <v>1</v>
      </c>
      <c r="G227" s="160" t="s">
        <v>78</v>
      </c>
      <c r="H227" s="161" t="s">
        <v>148</v>
      </c>
      <c r="I227" s="244"/>
      <c r="J227" s="245"/>
      <c r="K227" s="163" t="s">
        <v>149</v>
      </c>
      <c r="L227" s="164">
        <v>60</v>
      </c>
    </row>
    <row r="228" spans="1:12" ht="15" customHeight="1" x14ac:dyDescent="0.3">
      <c r="A228" s="10">
        <v>8</v>
      </c>
      <c r="B228" s="10">
        <v>5</v>
      </c>
      <c r="C228" s="113">
        <v>474</v>
      </c>
      <c r="D228" s="130" t="s">
        <v>247</v>
      </c>
      <c r="E228" s="128">
        <v>34727</v>
      </c>
      <c r="F228" s="127" t="s">
        <v>48</v>
      </c>
      <c r="G228" s="119" t="s">
        <v>78</v>
      </c>
      <c r="H228" s="120" t="s">
        <v>107</v>
      </c>
      <c r="I228"/>
      <c r="J228" s="1"/>
      <c r="K228" s="129" t="s">
        <v>248</v>
      </c>
      <c r="L228" s="115">
        <v>200</v>
      </c>
    </row>
    <row r="229" spans="1:12" ht="14.25" customHeight="1" x14ac:dyDescent="0.3">
      <c r="A229" s="10">
        <v>1</v>
      </c>
      <c r="B229" s="10">
        <v>3</v>
      </c>
      <c r="C229" s="113">
        <v>312</v>
      </c>
      <c r="D229" s="97" t="s">
        <v>426</v>
      </c>
      <c r="E229" s="86">
        <v>35093</v>
      </c>
      <c r="F229" s="87" t="s">
        <v>49</v>
      </c>
      <c r="G229" s="142" t="s">
        <v>78</v>
      </c>
      <c r="H229" s="143" t="s">
        <v>128</v>
      </c>
      <c r="I229" s="121"/>
      <c r="J229"/>
      <c r="K229" s="126" t="s">
        <v>129</v>
      </c>
      <c r="L229" s="169" t="s">
        <v>130</v>
      </c>
    </row>
    <row r="230" spans="1:12" ht="14.25" customHeight="1" x14ac:dyDescent="0.3">
      <c r="A230" s="10">
        <v>8</v>
      </c>
      <c r="B230" s="10">
        <v>6</v>
      </c>
      <c r="C230" s="113">
        <v>453</v>
      </c>
      <c r="D230" s="97" t="s">
        <v>428</v>
      </c>
      <c r="E230" s="86">
        <v>36053</v>
      </c>
      <c r="F230" s="127">
        <v>1</v>
      </c>
      <c r="G230" s="142" t="s">
        <v>78</v>
      </c>
      <c r="H230" s="143" t="s">
        <v>128</v>
      </c>
      <c r="I230" s="121"/>
      <c r="J230"/>
      <c r="K230" s="126" t="s">
        <v>129</v>
      </c>
      <c r="L230" s="115">
        <v>200</v>
      </c>
    </row>
    <row r="231" spans="1:12" ht="15" customHeight="1" x14ac:dyDescent="0.3">
      <c r="C231" s="113">
        <v>417</v>
      </c>
      <c r="D231" s="97" t="s">
        <v>482</v>
      </c>
      <c r="E231" s="86">
        <v>34592</v>
      </c>
      <c r="F231" s="127" t="s">
        <v>48</v>
      </c>
      <c r="G231" s="142" t="s">
        <v>483</v>
      </c>
      <c r="H231" s="143" t="s">
        <v>476</v>
      </c>
      <c r="I231" s="121"/>
      <c r="J231" s="155" t="s">
        <v>76</v>
      </c>
      <c r="K231" s="126" t="s">
        <v>484</v>
      </c>
      <c r="L231" s="175" t="s">
        <v>114</v>
      </c>
    </row>
    <row r="232" spans="1:12" ht="15" customHeight="1" x14ac:dyDescent="0.2">
      <c r="A232" s="10">
        <v>9</v>
      </c>
      <c r="B232" s="10">
        <v>2</v>
      </c>
      <c r="C232" s="113">
        <v>399</v>
      </c>
      <c r="D232" s="157" t="s">
        <v>495</v>
      </c>
      <c r="E232" s="158">
        <v>32874</v>
      </c>
      <c r="F232" s="127">
        <v>1</v>
      </c>
      <c r="G232" s="160" t="s">
        <v>78</v>
      </c>
      <c r="H232" s="161" t="s">
        <v>148</v>
      </c>
      <c r="I232" s="242"/>
      <c r="J232" s="243"/>
      <c r="K232" s="163" t="s">
        <v>149</v>
      </c>
      <c r="L232" s="166">
        <v>200</v>
      </c>
    </row>
    <row r="233" spans="1:12" ht="14.25" customHeight="1" x14ac:dyDescent="0.3">
      <c r="A233" s="10">
        <v>9</v>
      </c>
      <c r="B233" s="10">
        <v>3</v>
      </c>
      <c r="C233" s="113">
        <v>484</v>
      </c>
      <c r="D233" s="130" t="s">
        <v>191</v>
      </c>
      <c r="E233" s="128">
        <v>36003</v>
      </c>
      <c r="F233" s="127">
        <v>1</v>
      </c>
      <c r="G233" s="119" t="s">
        <v>78</v>
      </c>
      <c r="H233" s="120" t="s">
        <v>35</v>
      </c>
      <c r="I233"/>
      <c r="J233"/>
      <c r="K233" s="129" t="s">
        <v>525</v>
      </c>
      <c r="L233" s="115">
        <v>400</v>
      </c>
    </row>
    <row r="234" spans="1:12" ht="15" customHeight="1" x14ac:dyDescent="0.3">
      <c r="A234" s="12"/>
      <c r="B234" s="12"/>
      <c r="C234" s="113">
        <v>330</v>
      </c>
      <c r="D234" s="97" t="s">
        <v>491</v>
      </c>
      <c r="E234" s="86">
        <v>33839</v>
      </c>
      <c r="F234" s="127" t="s">
        <v>48</v>
      </c>
      <c r="G234" s="142" t="s">
        <v>78</v>
      </c>
      <c r="H234" s="143" t="s">
        <v>128</v>
      </c>
      <c r="I234" s="121"/>
      <c r="J234"/>
      <c r="K234" s="126" t="s">
        <v>492</v>
      </c>
      <c r="L234" s="175" t="s">
        <v>493</v>
      </c>
    </row>
    <row r="235" spans="1:12" ht="15" customHeight="1" x14ac:dyDescent="0.3">
      <c r="C235" s="113">
        <v>343</v>
      </c>
      <c r="D235" s="130" t="s">
        <v>226</v>
      </c>
      <c r="E235" s="128">
        <v>33447</v>
      </c>
      <c r="F235" s="87" t="s">
        <v>47</v>
      </c>
      <c r="G235" s="119" t="s">
        <v>78</v>
      </c>
      <c r="H235" s="120" t="s">
        <v>35</v>
      </c>
      <c r="I235"/>
      <c r="J235"/>
      <c r="K235" s="129" t="s">
        <v>227</v>
      </c>
      <c r="L235" s="145" t="s">
        <v>103</v>
      </c>
    </row>
    <row r="236" spans="1:12" ht="14.25" customHeight="1" x14ac:dyDescent="0.3">
      <c r="A236" s="10">
        <v>2</v>
      </c>
      <c r="B236" s="10">
        <v>7</v>
      </c>
      <c r="C236" s="113">
        <v>379</v>
      </c>
      <c r="D236" s="130" t="s">
        <v>263</v>
      </c>
      <c r="E236" s="128">
        <v>31599</v>
      </c>
      <c r="F236" s="127" t="s">
        <v>48</v>
      </c>
      <c r="G236" s="119" t="s">
        <v>78</v>
      </c>
      <c r="H236" s="120" t="s">
        <v>107</v>
      </c>
      <c r="I236"/>
      <c r="J236" s="1"/>
      <c r="K236" s="129" t="s">
        <v>264</v>
      </c>
      <c r="L236" s="171">
        <v>1500</v>
      </c>
    </row>
    <row r="237" spans="1:12" ht="15" customHeight="1" x14ac:dyDescent="0.3">
      <c r="C237" s="113">
        <v>379</v>
      </c>
      <c r="D237" s="130" t="s">
        <v>263</v>
      </c>
      <c r="E237" s="128">
        <v>31599</v>
      </c>
      <c r="F237" s="127" t="s">
        <v>48</v>
      </c>
      <c r="G237" s="119" t="s">
        <v>78</v>
      </c>
      <c r="H237" s="120" t="s">
        <v>107</v>
      </c>
      <c r="I237"/>
      <c r="J237" s="232"/>
      <c r="K237" s="129" t="s">
        <v>264</v>
      </c>
      <c r="L237" s="115">
        <v>800</v>
      </c>
    </row>
    <row r="238" spans="1:12" ht="15" customHeight="1" x14ac:dyDescent="0.3">
      <c r="A238" s="10">
        <v>9</v>
      </c>
      <c r="B238" s="10">
        <v>3</v>
      </c>
      <c r="C238" s="113">
        <v>481</v>
      </c>
      <c r="D238" s="130" t="s">
        <v>179</v>
      </c>
      <c r="E238" s="128">
        <v>34038</v>
      </c>
      <c r="F238" s="87" t="s">
        <v>49</v>
      </c>
      <c r="G238" s="119" t="s">
        <v>78</v>
      </c>
      <c r="H238" s="120" t="s">
        <v>35</v>
      </c>
      <c r="I238"/>
      <c r="J238"/>
      <c r="K238" s="129" t="s">
        <v>175</v>
      </c>
      <c r="L238" s="115">
        <v>200</v>
      </c>
    </row>
    <row r="239" spans="1:12" ht="14.25" customHeight="1" x14ac:dyDescent="0.2">
      <c r="A239" s="10">
        <v>4</v>
      </c>
      <c r="B239" s="10">
        <v>2</v>
      </c>
      <c r="C239" s="113">
        <v>409</v>
      </c>
      <c r="D239" s="157" t="s">
        <v>497</v>
      </c>
      <c r="E239" s="158">
        <v>34002</v>
      </c>
      <c r="F239" s="87" t="s">
        <v>49</v>
      </c>
      <c r="G239" s="158" t="s">
        <v>78</v>
      </c>
      <c r="H239" s="161" t="s">
        <v>148</v>
      </c>
      <c r="I239" s="242"/>
      <c r="J239" s="245"/>
      <c r="K239" s="163" t="s">
        <v>149</v>
      </c>
      <c r="L239" s="164">
        <v>60</v>
      </c>
    </row>
    <row r="240" spans="1:12" ht="15" customHeight="1" x14ac:dyDescent="0.3">
      <c r="A240" s="10">
        <v>8</v>
      </c>
      <c r="B240" s="10">
        <v>4</v>
      </c>
      <c r="C240" s="113">
        <v>485</v>
      </c>
      <c r="D240" s="97" t="s">
        <v>437</v>
      </c>
      <c r="E240" s="86">
        <v>33330</v>
      </c>
      <c r="F240" s="87" t="s">
        <v>49</v>
      </c>
      <c r="G240" s="142" t="s">
        <v>78</v>
      </c>
      <c r="H240" s="143" t="s">
        <v>128</v>
      </c>
      <c r="I240" s="121"/>
      <c r="J240"/>
      <c r="K240" s="126" t="s">
        <v>526</v>
      </c>
      <c r="L240" s="115">
        <v>400</v>
      </c>
    </row>
    <row r="241" spans="1:12" ht="15" customHeight="1" x14ac:dyDescent="0.3">
      <c r="C241" s="113">
        <v>511</v>
      </c>
      <c r="D241" s="130" t="s">
        <v>199</v>
      </c>
      <c r="E241" s="128">
        <v>34784</v>
      </c>
      <c r="F241" s="87" t="s">
        <v>49</v>
      </c>
      <c r="G241" s="119" t="s">
        <v>78</v>
      </c>
      <c r="H241" s="120" t="s">
        <v>35</v>
      </c>
      <c r="I241"/>
      <c r="J241"/>
      <c r="K241" s="129" t="s">
        <v>200</v>
      </c>
      <c r="L241" s="115">
        <v>800</v>
      </c>
    </row>
    <row r="242" spans="1:12" ht="15" customHeight="1" x14ac:dyDescent="0.3">
      <c r="C242" s="113">
        <v>512</v>
      </c>
      <c r="D242" s="97" t="s">
        <v>442</v>
      </c>
      <c r="E242" s="86">
        <v>30929</v>
      </c>
      <c r="F242" s="127" t="s">
        <v>48</v>
      </c>
      <c r="G242" s="142" t="s">
        <v>78</v>
      </c>
      <c r="H242" s="143" t="s">
        <v>128</v>
      </c>
      <c r="I242" s="121"/>
      <c r="J242"/>
      <c r="K242" s="126" t="s">
        <v>443</v>
      </c>
      <c r="L242" s="115">
        <v>800</v>
      </c>
    </row>
    <row r="243" spans="1:12" ht="15" customHeight="1" x14ac:dyDescent="0.2">
      <c r="A243" s="10">
        <v>1</v>
      </c>
      <c r="B243" s="10">
        <v>6</v>
      </c>
      <c r="C243" s="113">
        <v>410</v>
      </c>
      <c r="D243" s="116" t="s">
        <v>322</v>
      </c>
      <c r="E243" s="117">
        <v>33394</v>
      </c>
      <c r="F243" s="87" t="s">
        <v>49</v>
      </c>
      <c r="G243" s="119" t="s">
        <v>78</v>
      </c>
      <c r="H243" s="120" t="s">
        <v>115</v>
      </c>
      <c r="I243" s="121" t="s">
        <v>116</v>
      </c>
      <c r="J243" s="123"/>
      <c r="K243" s="122" t="s">
        <v>122</v>
      </c>
      <c r="L243" s="115">
        <v>60</v>
      </c>
    </row>
    <row r="244" spans="1:12" ht="14.25" customHeight="1" x14ac:dyDescent="0.2">
      <c r="A244" s="10">
        <v>9</v>
      </c>
      <c r="B244" s="10">
        <v>4</v>
      </c>
      <c r="C244" s="113">
        <v>408</v>
      </c>
      <c r="D244" s="157" t="s">
        <v>496</v>
      </c>
      <c r="E244" s="158">
        <v>32998</v>
      </c>
      <c r="F244" s="127">
        <v>1</v>
      </c>
      <c r="G244" s="158" t="s">
        <v>78</v>
      </c>
      <c r="H244" s="161" t="s">
        <v>148</v>
      </c>
      <c r="I244" s="242"/>
      <c r="J244" s="245"/>
      <c r="K244" s="163" t="s">
        <v>149</v>
      </c>
      <c r="L244" s="166">
        <v>200</v>
      </c>
    </row>
    <row r="245" spans="1:12" ht="14.25" customHeight="1" x14ac:dyDescent="0.3">
      <c r="C245" s="113">
        <v>513</v>
      </c>
      <c r="D245" s="130" t="s">
        <v>201</v>
      </c>
      <c r="E245" s="128">
        <v>34857</v>
      </c>
      <c r="F245" s="127">
        <v>1</v>
      </c>
      <c r="G245" s="119" t="s">
        <v>78</v>
      </c>
      <c r="H245" s="120" t="s">
        <v>35</v>
      </c>
      <c r="I245"/>
      <c r="J245"/>
      <c r="K245" s="129" t="s">
        <v>202</v>
      </c>
      <c r="L245" s="115">
        <v>800</v>
      </c>
    </row>
    <row r="246" spans="1:12" ht="15" customHeight="1" x14ac:dyDescent="0.3">
      <c r="A246" s="10">
        <v>9</v>
      </c>
      <c r="B246" s="10">
        <v>5</v>
      </c>
      <c r="C246" s="113">
        <v>407</v>
      </c>
      <c r="D246" s="97" t="s">
        <v>423</v>
      </c>
      <c r="E246" s="86">
        <v>35324</v>
      </c>
      <c r="F246" s="87" t="s">
        <v>49</v>
      </c>
      <c r="G246" s="142" t="s">
        <v>78</v>
      </c>
      <c r="H246" s="143" t="s">
        <v>128</v>
      </c>
      <c r="I246" s="121"/>
      <c r="J246"/>
      <c r="K246" s="126" t="s">
        <v>424</v>
      </c>
      <c r="L246" s="115">
        <v>200</v>
      </c>
    </row>
    <row r="247" spans="1:12" ht="15" customHeight="1" x14ac:dyDescent="0.3">
      <c r="C247" s="113">
        <v>344</v>
      </c>
      <c r="D247" s="130" t="s">
        <v>224</v>
      </c>
      <c r="E247" s="128">
        <v>33813</v>
      </c>
      <c r="F247" s="127" t="s">
        <v>48</v>
      </c>
      <c r="G247" s="119" t="s">
        <v>78</v>
      </c>
      <c r="H247" s="120" t="s">
        <v>35</v>
      </c>
      <c r="I247"/>
      <c r="J247"/>
      <c r="K247" s="129" t="s">
        <v>102</v>
      </c>
      <c r="L247" s="145" t="s">
        <v>103</v>
      </c>
    </row>
    <row r="248" spans="1:12" ht="14.25" customHeight="1" x14ac:dyDescent="0.3">
      <c r="C248" s="113">
        <v>430</v>
      </c>
      <c r="D248" s="130" t="s">
        <v>270</v>
      </c>
      <c r="E248" s="128">
        <v>33308</v>
      </c>
      <c r="F248" s="87" t="s">
        <v>49</v>
      </c>
      <c r="G248" s="119" t="s">
        <v>78</v>
      </c>
      <c r="H248" s="120" t="s">
        <v>107</v>
      </c>
      <c r="I248"/>
      <c r="J248" s="1"/>
      <c r="K248" s="129" t="s">
        <v>271</v>
      </c>
      <c r="L248" s="145" t="s">
        <v>80</v>
      </c>
    </row>
    <row r="249" spans="1:12" ht="14.25" customHeight="1" x14ac:dyDescent="0.3">
      <c r="A249" s="10">
        <v>1</v>
      </c>
      <c r="B249" s="10">
        <v>8</v>
      </c>
      <c r="C249" s="113">
        <v>411</v>
      </c>
      <c r="D249" s="130" t="s">
        <v>177</v>
      </c>
      <c r="E249" s="128">
        <v>34839</v>
      </c>
      <c r="F249" s="127">
        <v>1</v>
      </c>
      <c r="G249" s="119" t="s">
        <v>78</v>
      </c>
      <c r="H249" s="120" t="s">
        <v>35</v>
      </c>
      <c r="I249"/>
      <c r="J249"/>
      <c r="K249" s="129" t="s">
        <v>93</v>
      </c>
      <c r="L249" s="115">
        <v>60</v>
      </c>
    </row>
    <row r="250" spans="1:12" ht="14.25" customHeight="1" x14ac:dyDescent="0.3">
      <c r="C250" s="113">
        <v>349</v>
      </c>
      <c r="D250" s="236" t="s">
        <v>473</v>
      </c>
      <c r="E250" s="109">
        <v>35060</v>
      </c>
      <c r="F250" s="87" t="s">
        <v>49</v>
      </c>
      <c r="G250" s="142" t="s">
        <v>78</v>
      </c>
      <c r="H250" s="120" t="s">
        <v>135</v>
      </c>
      <c r="I250" s="237"/>
      <c r="J250"/>
      <c r="K250" s="236" t="s">
        <v>138</v>
      </c>
      <c r="L250" s="241" t="s">
        <v>101</v>
      </c>
    </row>
    <row r="251" spans="1:12" ht="14.25" customHeight="1" x14ac:dyDescent="0.3">
      <c r="A251" s="10">
        <v>1</v>
      </c>
      <c r="B251" s="10">
        <v>1</v>
      </c>
      <c r="C251" s="113">
        <v>380</v>
      </c>
      <c r="D251" s="97" t="s">
        <v>394</v>
      </c>
      <c r="E251" s="86">
        <v>34551</v>
      </c>
      <c r="F251" s="87" t="s">
        <v>49</v>
      </c>
      <c r="G251" s="142" t="s">
        <v>78</v>
      </c>
      <c r="H251" s="143" t="s">
        <v>125</v>
      </c>
      <c r="I251" s="121"/>
      <c r="J251"/>
      <c r="K251" s="126" t="s">
        <v>395</v>
      </c>
      <c r="L251" s="171">
        <v>1500</v>
      </c>
    </row>
    <row r="252" spans="1:12" ht="15.75" customHeight="1" x14ac:dyDescent="0.3">
      <c r="B252" s="10">
        <v>4</v>
      </c>
      <c r="C252" s="113">
        <v>380</v>
      </c>
      <c r="D252" s="97" t="s">
        <v>394</v>
      </c>
      <c r="E252" s="86">
        <v>34551</v>
      </c>
      <c r="F252" s="87" t="s">
        <v>49</v>
      </c>
      <c r="G252" s="142" t="s">
        <v>78</v>
      </c>
      <c r="H252" s="143" t="s">
        <v>125</v>
      </c>
      <c r="I252" s="121"/>
      <c r="J252"/>
      <c r="K252" s="126" t="s">
        <v>395</v>
      </c>
      <c r="L252" s="145">
        <v>3000</v>
      </c>
    </row>
    <row r="253" spans="1:12" ht="15.75" customHeight="1" x14ac:dyDescent="0.3">
      <c r="C253" s="113">
        <v>418</v>
      </c>
      <c r="D253" s="97" t="s">
        <v>396</v>
      </c>
      <c r="E253" s="86">
        <v>32109</v>
      </c>
      <c r="F253" s="87" t="s">
        <v>47</v>
      </c>
      <c r="G253" s="142" t="s">
        <v>78</v>
      </c>
      <c r="H253" s="143" t="s">
        <v>125</v>
      </c>
      <c r="I253" s="121"/>
      <c r="J253"/>
      <c r="K253" s="126" t="s">
        <v>389</v>
      </c>
      <c r="L253" s="175" t="s">
        <v>114</v>
      </c>
    </row>
    <row r="254" spans="1:12" ht="28.5" customHeight="1" x14ac:dyDescent="0.3">
      <c r="A254" s="10">
        <v>5</v>
      </c>
      <c r="B254" s="10">
        <v>4</v>
      </c>
      <c r="C254" s="113">
        <v>486</v>
      </c>
      <c r="D254" s="98" t="s">
        <v>453</v>
      </c>
      <c r="E254" s="238">
        <v>34881</v>
      </c>
      <c r="F254" s="87" t="s">
        <v>49</v>
      </c>
      <c r="G254" s="114" t="s">
        <v>78</v>
      </c>
      <c r="H254" s="120" t="s">
        <v>135</v>
      </c>
      <c r="I254" s="151"/>
      <c r="J254"/>
      <c r="K254" s="153" t="s">
        <v>454</v>
      </c>
      <c r="L254" s="115">
        <v>400</v>
      </c>
    </row>
    <row r="255" spans="1:12" ht="14.25" customHeight="1" x14ac:dyDescent="0.3">
      <c r="A255" s="10">
        <v>9</v>
      </c>
      <c r="B255" s="10">
        <v>6</v>
      </c>
      <c r="C255" s="113">
        <v>484</v>
      </c>
      <c r="D255" s="130" t="s">
        <v>191</v>
      </c>
      <c r="E255" s="128">
        <v>36003</v>
      </c>
      <c r="F255" s="127">
        <v>1</v>
      </c>
      <c r="G255" s="119" t="s">
        <v>78</v>
      </c>
      <c r="H255" s="120" t="s">
        <v>35</v>
      </c>
      <c r="I255"/>
      <c r="J255"/>
      <c r="K255" s="129" t="s">
        <v>95</v>
      </c>
      <c r="L255" s="115">
        <v>200</v>
      </c>
    </row>
    <row r="256" spans="1:12" ht="15.75" customHeight="1" x14ac:dyDescent="0.3">
      <c r="C256" s="113">
        <v>320</v>
      </c>
      <c r="D256" s="97" t="s">
        <v>315</v>
      </c>
      <c r="E256" s="86" t="s">
        <v>316</v>
      </c>
      <c r="F256" s="87" t="s">
        <v>47</v>
      </c>
      <c r="G256" s="142" t="s">
        <v>78</v>
      </c>
      <c r="H256" s="143" t="s">
        <v>120</v>
      </c>
      <c r="I256" s="121"/>
      <c r="J256"/>
      <c r="K256" s="126" t="s">
        <v>317</v>
      </c>
      <c r="L256" s="175" t="s">
        <v>105</v>
      </c>
    </row>
    <row r="257" spans="1:12" ht="15" customHeight="1" x14ac:dyDescent="0.3">
      <c r="A257" s="10">
        <v>1</v>
      </c>
      <c r="B257" s="10">
        <v>1</v>
      </c>
      <c r="C257" s="113">
        <v>487</v>
      </c>
      <c r="D257" s="130" t="s">
        <v>250</v>
      </c>
      <c r="E257" s="128">
        <v>35157</v>
      </c>
      <c r="F257" s="127">
        <v>1</v>
      </c>
      <c r="G257" s="119" t="s">
        <v>78</v>
      </c>
      <c r="H257" s="120" t="s">
        <v>107</v>
      </c>
      <c r="I257"/>
      <c r="J257" s="1"/>
      <c r="K257" s="129" t="s">
        <v>109</v>
      </c>
      <c r="L257" s="115">
        <v>400</v>
      </c>
    </row>
    <row r="258" spans="1:12" ht="15" customHeight="1" x14ac:dyDescent="0.3">
      <c r="A258" s="10">
        <v>10</v>
      </c>
      <c r="B258" s="10">
        <v>2</v>
      </c>
      <c r="C258" s="113">
        <v>494</v>
      </c>
      <c r="D258" s="116" t="s">
        <v>167</v>
      </c>
      <c r="E258" s="117">
        <v>33767</v>
      </c>
      <c r="F258" s="87" t="s">
        <v>49</v>
      </c>
      <c r="G258" s="119" t="s">
        <v>78</v>
      </c>
      <c r="H258" s="120" t="s">
        <v>90</v>
      </c>
      <c r="I258" s="121"/>
      <c r="J258"/>
      <c r="K258" s="122" t="s">
        <v>91</v>
      </c>
      <c r="L258" s="115">
        <v>200</v>
      </c>
    </row>
    <row r="259" spans="1:12" ht="15" customHeight="1" x14ac:dyDescent="0.3">
      <c r="A259" s="10">
        <v>3</v>
      </c>
      <c r="B259" s="10">
        <v>5</v>
      </c>
      <c r="C259" s="113">
        <v>412</v>
      </c>
      <c r="D259" s="130" t="s">
        <v>241</v>
      </c>
      <c r="E259" s="128">
        <v>33292</v>
      </c>
      <c r="F259" s="127" t="s">
        <v>48</v>
      </c>
      <c r="G259" s="119" t="s">
        <v>78</v>
      </c>
      <c r="H259" s="120" t="s">
        <v>107</v>
      </c>
      <c r="I259"/>
      <c r="J259" s="229"/>
      <c r="K259" s="129" t="s">
        <v>242</v>
      </c>
      <c r="L259" s="115">
        <v>60</v>
      </c>
    </row>
    <row r="260" spans="1:12" ht="14.25" customHeight="1" x14ac:dyDescent="0.25">
      <c r="A260" s="10">
        <v>10</v>
      </c>
      <c r="B260" s="10">
        <v>3</v>
      </c>
      <c r="C260" s="113">
        <v>495</v>
      </c>
      <c r="D260" s="157" t="s">
        <v>501</v>
      </c>
      <c r="E260" s="158">
        <v>34547</v>
      </c>
      <c r="F260" s="87" t="s">
        <v>49</v>
      </c>
      <c r="G260" s="160" t="s">
        <v>78</v>
      </c>
      <c r="H260" s="161" t="s">
        <v>148</v>
      </c>
      <c r="I260" s="162"/>
      <c r="J260" s="246"/>
      <c r="K260" s="163" t="s">
        <v>151</v>
      </c>
      <c r="L260" s="166">
        <v>200</v>
      </c>
    </row>
    <row r="261" spans="1:12" ht="14.25" customHeight="1" x14ac:dyDescent="0.3">
      <c r="A261" s="10">
        <v>2</v>
      </c>
      <c r="B261" s="10">
        <v>6</v>
      </c>
      <c r="C261" s="113">
        <v>488</v>
      </c>
      <c r="D261" s="236" t="s">
        <v>455</v>
      </c>
      <c r="E261" s="109">
        <v>32924</v>
      </c>
      <c r="F261" s="87" t="s">
        <v>47</v>
      </c>
      <c r="G261" s="142" t="s">
        <v>456</v>
      </c>
      <c r="H261" s="120" t="s">
        <v>135</v>
      </c>
      <c r="I261" s="237"/>
      <c r="J261"/>
      <c r="K261" s="236" t="s">
        <v>457</v>
      </c>
      <c r="L261" s="115">
        <v>400</v>
      </c>
    </row>
    <row r="262" spans="1:12" ht="15" customHeight="1" x14ac:dyDescent="0.2">
      <c r="A262" s="10">
        <v>10</v>
      </c>
      <c r="B262" s="10">
        <v>4</v>
      </c>
      <c r="C262" s="113">
        <v>460</v>
      </c>
      <c r="D262" s="116" t="s">
        <v>340</v>
      </c>
      <c r="E262" s="117">
        <v>35123</v>
      </c>
      <c r="F262" s="127">
        <v>1</v>
      </c>
      <c r="G262" s="119" t="s">
        <v>78</v>
      </c>
      <c r="H262" s="120" t="s">
        <v>341</v>
      </c>
      <c r="I262" s="121" t="s">
        <v>116</v>
      </c>
      <c r="J262" s="123"/>
      <c r="K262" s="122" t="s">
        <v>342</v>
      </c>
      <c r="L262" s="115">
        <v>200</v>
      </c>
    </row>
    <row r="263" spans="1:12" ht="15" customHeight="1" x14ac:dyDescent="0.3">
      <c r="C263" s="113">
        <v>317</v>
      </c>
      <c r="D263" s="97" t="s">
        <v>412</v>
      </c>
      <c r="E263" s="86">
        <v>32901</v>
      </c>
      <c r="F263" s="127" t="s">
        <v>48</v>
      </c>
      <c r="G263" s="142" t="s">
        <v>78</v>
      </c>
      <c r="H263" s="143" t="s">
        <v>125</v>
      </c>
      <c r="I263" s="121"/>
      <c r="J263"/>
      <c r="K263" s="126" t="s">
        <v>413</v>
      </c>
      <c r="L263" s="175" t="s">
        <v>101</v>
      </c>
    </row>
    <row r="264" spans="1:12" ht="15" customHeight="1" x14ac:dyDescent="0.3">
      <c r="A264" s="10">
        <v>3</v>
      </c>
      <c r="B264" s="10">
        <v>4</v>
      </c>
      <c r="C264" s="113">
        <v>313</v>
      </c>
      <c r="D264" s="199" t="s">
        <v>485</v>
      </c>
      <c r="E264" s="200">
        <v>31053</v>
      </c>
      <c r="F264" s="87" t="s">
        <v>47</v>
      </c>
      <c r="G264" s="201" t="s">
        <v>74</v>
      </c>
      <c r="H264" s="202" t="s">
        <v>75</v>
      </c>
      <c r="I264" s="199"/>
      <c r="J264" s="123" t="s">
        <v>76</v>
      </c>
      <c r="K264" s="203" t="s">
        <v>486</v>
      </c>
      <c r="L264" s="169" t="s">
        <v>130</v>
      </c>
    </row>
    <row r="265" spans="1:12" ht="15" customHeight="1" x14ac:dyDescent="0.3">
      <c r="A265" s="10">
        <v>3</v>
      </c>
      <c r="B265" s="10">
        <v>6</v>
      </c>
      <c r="C265" s="113">
        <v>489</v>
      </c>
      <c r="D265" s="130" t="s">
        <v>261</v>
      </c>
      <c r="E265" s="128">
        <v>34082</v>
      </c>
      <c r="F265" s="87" t="s">
        <v>49</v>
      </c>
      <c r="G265" s="119" t="s">
        <v>78</v>
      </c>
      <c r="H265" s="120" t="s">
        <v>107</v>
      </c>
      <c r="I265"/>
      <c r="J265" s="1"/>
      <c r="K265" s="129" t="s">
        <v>111</v>
      </c>
      <c r="L265" s="115">
        <v>400</v>
      </c>
    </row>
    <row r="266" spans="1:12" ht="15.75" customHeight="1" x14ac:dyDescent="0.3">
      <c r="C266" s="113">
        <v>489</v>
      </c>
      <c r="D266" s="130" t="s">
        <v>261</v>
      </c>
      <c r="E266" s="128">
        <v>34082</v>
      </c>
      <c r="F266" s="87" t="s">
        <v>49</v>
      </c>
      <c r="G266" s="119" t="s">
        <v>78</v>
      </c>
      <c r="H266" s="120" t="s">
        <v>107</v>
      </c>
      <c r="I266"/>
      <c r="J266" s="1"/>
      <c r="K266" s="129" t="s">
        <v>111</v>
      </c>
      <c r="L266" s="115">
        <v>800</v>
      </c>
    </row>
    <row r="267" spans="1:12" ht="15.75" x14ac:dyDescent="0.3">
      <c r="B267" s="10">
        <v>5</v>
      </c>
      <c r="C267" s="113">
        <v>376</v>
      </c>
      <c r="D267" s="97" t="s">
        <v>390</v>
      </c>
      <c r="E267" s="86" t="s">
        <v>391</v>
      </c>
      <c r="F267" s="87" t="s">
        <v>47</v>
      </c>
      <c r="G267" s="142" t="s">
        <v>78</v>
      </c>
      <c r="H267" s="143" t="s">
        <v>125</v>
      </c>
      <c r="I267" s="121"/>
      <c r="J267"/>
      <c r="K267" s="126" t="s">
        <v>392</v>
      </c>
      <c r="L267" s="145">
        <v>3000</v>
      </c>
    </row>
    <row r="268" spans="1:12" ht="15.75" x14ac:dyDescent="0.3">
      <c r="A268" s="10">
        <v>7</v>
      </c>
      <c r="B268" s="10">
        <v>1</v>
      </c>
      <c r="C268" s="113">
        <v>490</v>
      </c>
      <c r="D268" s="170" t="s">
        <v>157</v>
      </c>
      <c r="E268" s="165">
        <v>35403</v>
      </c>
      <c r="F268" s="127">
        <v>1</v>
      </c>
      <c r="G268" s="119" t="s">
        <v>78</v>
      </c>
      <c r="H268" s="166" t="s">
        <v>81</v>
      </c>
      <c r="I268" s="167"/>
      <c r="J268"/>
      <c r="K268" s="168" t="s">
        <v>83</v>
      </c>
      <c r="L268" s="115">
        <v>400</v>
      </c>
    </row>
    <row r="269" spans="1:12" ht="15.75" customHeight="1" x14ac:dyDescent="0.3">
      <c r="C269" s="131">
        <v>387</v>
      </c>
      <c r="D269" s="146" t="s">
        <v>360</v>
      </c>
      <c r="E269" s="147" t="s">
        <v>361</v>
      </c>
      <c r="F269" s="148" t="s">
        <v>124</v>
      </c>
      <c r="G269" s="134" t="s">
        <v>78</v>
      </c>
      <c r="H269" s="137" t="s">
        <v>123</v>
      </c>
      <c r="I269" s="135"/>
      <c r="J269" s="135"/>
      <c r="K269" s="149" t="s">
        <v>39</v>
      </c>
      <c r="L269" s="140">
        <v>200</v>
      </c>
    </row>
    <row r="270" spans="1:12" ht="15.75" customHeight="1" x14ac:dyDescent="0.2">
      <c r="C270" s="113">
        <v>345</v>
      </c>
      <c r="D270" s="94" t="s">
        <v>422</v>
      </c>
      <c r="E270" s="109">
        <v>34651</v>
      </c>
      <c r="F270" s="87" t="s">
        <v>49</v>
      </c>
      <c r="G270" s="119" t="s">
        <v>78</v>
      </c>
      <c r="H270" s="141" t="s">
        <v>115</v>
      </c>
      <c r="I270" s="88" t="s">
        <v>116</v>
      </c>
      <c r="J270" s="123"/>
      <c r="K270" s="93" t="s">
        <v>421</v>
      </c>
      <c r="L270" s="89" t="s">
        <v>103</v>
      </c>
    </row>
    <row r="271" spans="1:12" ht="15.75" x14ac:dyDescent="0.3">
      <c r="A271" s="10">
        <v>2</v>
      </c>
      <c r="B271" s="10">
        <v>4</v>
      </c>
      <c r="C271" s="113">
        <v>491</v>
      </c>
      <c r="D271" s="97" t="s">
        <v>433</v>
      </c>
      <c r="E271" s="86">
        <v>35327</v>
      </c>
      <c r="F271" s="127" t="s">
        <v>48</v>
      </c>
      <c r="G271" s="142" t="s">
        <v>78</v>
      </c>
      <c r="H271" s="143" t="s">
        <v>128</v>
      </c>
      <c r="I271" s="121"/>
      <c r="J271"/>
      <c r="K271" s="126" t="s">
        <v>434</v>
      </c>
      <c r="L271" s="115">
        <v>400</v>
      </c>
    </row>
    <row r="272" spans="1:12" ht="15.75" x14ac:dyDescent="0.3">
      <c r="A272" s="10">
        <v>5</v>
      </c>
      <c r="B272" s="10">
        <v>3</v>
      </c>
      <c r="C272" s="113">
        <v>492</v>
      </c>
      <c r="D272" s="99" t="s">
        <v>458</v>
      </c>
      <c r="E272" s="101">
        <v>32399</v>
      </c>
      <c r="F272" s="87" t="s">
        <v>283</v>
      </c>
      <c r="G272" s="114" t="s">
        <v>78</v>
      </c>
      <c r="H272" s="120" t="s">
        <v>135</v>
      </c>
      <c r="I272" s="151"/>
      <c r="J272"/>
      <c r="K272" s="153" t="s">
        <v>459</v>
      </c>
      <c r="L272" s="115">
        <v>400</v>
      </c>
    </row>
    <row r="273" spans="1:12" ht="15.75" x14ac:dyDescent="0.3">
      <c r="C273" s="113">
        <v>304</v>
      </c>
      <c r="D273" s="97" t="s">
        <v>427</v>
      </c>
      <c r="E273" s="86">
        <v>35549</v>
      </c>
      <c r="F273" s="87" t="s">
        <v>49</v>
      </c>
      <c r="G273" s="142" t="s">
        <v>78</v>
      </c>
      <c r="H273" s="143" t="s">
        <v>128</v>
      </c>
      <c r="I273" s="121"/>
      <c r="J273"/>
      <c r="K273" s="126" t="s">
        <v>129</v>
      </c>
      <c r="L273" s="115">
        <v>200</v>
      </c>
    </row>
    <row r="274" spans="1:12" ht="15.75" customHeight="1" x14ac:dyDescent="0.3">
      <c r="A274" s="10">
        <v>3</v>
      </c>
      <c r="B274" s="10">
        <v>7</v>
      </c>
      <c r="C274" s="113">
        <v>413</v>
      </c>
      <c r="D274" s="116" t="s">
        <v>301</v>
      </c>
      <c r="E274" s="117">
        <v>35387</v>
      </c>
      <c r="F274" s="127">
        <v>1</v>
      </c>
      <c r="G274" s="119" t="s">
        <v>78</v>
      </c>
      <c r="H274" s="120" t="s">
        <v>38</v>
      </c>
      <c r="I274" s="139"/>
      <c r="J274"/>
      <c r="K274" s="116" t="s">
        <v>79</v>
      </c>
      <c r="L274" s="115">
        <v>60</v>
      </c>
    </row>
    <row r="275" spans="1:12" ht="15.75" customHeight="1" x14ac:dyDescent="0.3">
      <c r="C275" s="113">
        <v>395</v>
      </c>
      <c r="D275" s="199" t="s">
        <v>488</v>
      </c>
      <c r="E275" s="200">
        <v>35140</v>
      </c>
      <c r="F275" s="87" t="s">
        <v>49</v>
      </c>
      <c r="G275" s="201" t="s">
        <v>77</v>
      </c>
      <c r="H275" s="202" t="s">
        <v>75</v>
      </c>
      <c r="I275" s="199"/>
      <c r="J275" s="123" t="s">
        <v>76</v>
      </c>
      <c r="K275" s="203" t="s">
        <v>486</v>
      </c>
      <c r="L275" s="115">
        <v>200</v>
      </c>
    </row>
    <row r="276" spans="1:12" ht="15.75" x14ac:dyDescent="0.3">
      <c r="C276" s="113">
        <v>354</v>
      </c>
      <c r="D276" s="97" t="s">
        <v>402</v>
      </c>
      <c r="E276" s="86">
        <v>33788</v>
      </c>
      <c r="F276" s="127" t="s">
        <v>48</v>
      </c>
      <c r="G276" s="142" t="s">
        <v>78</v>
      </c>
      <c r="H276" s="120" t="s">
        <v>35</v>
      </c>
      <c r="I276" s="121"/>
      <c r="J276"/>
      <c r="K276" s="126" t="s">
        <v>403</v>
      </c>
      <c r="L276" s="175" t="s">
        <v>98</v>
      </c>
    </row>
    <row r="277" spans="1:12" ht="15.75" customHeight="1" x14ac:dyDescent="0.3">
      <c r="A277" s="10">
        <v>1</v>
      </c>
      <c r="B277" s="10">
        <v>5</v>
      </c>
      <c r="C277" s="113">
        <v>493</v>
      </c>
      <c r="D277" s="99" t="s">
        <v>460</v>
      </c>
      <c r="E277" s="101">
        <v>32496</v>
      </c>
      <c r="F277" s="127" t="s">
        <v>48</v>
      </c>
      <c r="G277" s="142" t="s">
        <v>78</v>
      </c>
      <c r="H277" s="120" t="s">
        <v>134</v>
      </c>
      <c r="I277" s="151"/>
      <c r="J277"/>
      <c r="K277" s="153" t="s">
        <v>139</v>
      </c>
      <c r="L277" s="115">
        <v>400</v>
      </c>
    </row>
    <row r="278" spans="1:12" ht="15.75" customHeight="1" x14ac:dyDescent="0.3">
      <c r="C278" s="131"/>
      <c r="D278" s="146" t="s">
        <v>362</v>
      </c>
      <c r="E278" s="147" t="s">
        <v>363</v>
      </c>
      <c r="F278" s="148" t="s">
        <v>124</v>
      </c>
      <c r="G278" s="134" t="s">
        <v>78</v>
      </c>
      <c r="H278" s="137" t="s">
        <v>123</v>
      </c>
      <c r="I278" s="135"/>
      <c r="J278" s="135"/>
      <c r="K278" s="149" t="s">
        <v>39</v>
      </c>
      <c r="L278" s="140">
        <v>200</v>
      </c>
    </row>
    <row r="279" spans="1:12" ht="15.75" customHeight="1" x14ac:dyDescent="0.3">
      <c r="A279" s="10">
        <v>4</v>
      </c>
      <c r="B279" s="10">
        <v>3</v>
      </c>
      <c r="C279" s="113">
        <v>494</v>
      </c>
      <c r="D279" s="116" t="s">
        <v>167</v>
      </c>
      <c r="E279" s="117">
        <v>33767</v>
      </c>
      <c r="F279" s="87" t="s">
        <v>49</v>
      </c>
      <c r="G279" s="119" t="s">
        <v>78</v>
      </c>
      <c r="H279" s="120" t="s">
        <v>90</v>
      </c>
      <c r="I279" s="121"/>
      <c r="J279"/>
      <c r="K279" s="122" t="s">
        <v>91</v>
      </c>
      <c r="L279" s="115">
        <v>400</v>
      </c>
    </row>
    <row r="280" spans="1:12" ht="15.75" x14ac:dyDescent="0.3">
      <c r="C280" s="113">
        <v>401</v>
      </c>
      <c r="D280" s="99" t="s">
        <v>338</v>
      </c>
      <c r="E280" s="101">
        <v>34906</v>
      </c>
      <c r="F280" s="87" t="s">
        <v>49</v>
      </c>
      <c r="G280" s="100" t="s">
        <v>78</v>
      </c>
      <c r="H280" s="125" t="s">
        <v>134</v>
      </c>
      <c r="I280" s="151"/>
      <c r="J280"/>
      <c r="K280" s="152" t="s">
        <v>339</v>
      </c>
      <c r="L280" s="115">
        <v>200</v>
      </c>
    </row>
    <row r="281" spans="1:12" ht="15.75" x14ac:dyDescent="0.3">
      <c r="C281" s="113">
        <v>431</v>
      </c>
      <c r="D281" s="130" t="s">
        <v>218</v>
      </c>
      <c r="E281" s="128">
        <v>33254</v>
      </c>
      <c r="F281" s="127" t="s">
        <v>48</v>
      </c>
      <c r="G281" s="119" t="s">
        <v>78</v>
      </c>
      <c r="H281" s="120" t="s">
        <v>35</v>
      </c>
      <c r="I281"/>
      <c r="J281"/>
      <c r="K281" s="129" t="s">
        <v>100</v>
      </c>
      <c r="L281" s="145" t="s">
        <v>80</v>
      </c>
    </row>
    <row r="282" spans="1:12" ht="17.25" customHeight="1" x14ac:dyDescent="0.3">
      <c r="C282" s="113">
        <v>402</v>
      </c>
      <c r="D282" s="116" t="s">
        <v>300</v>
      </c>
      <c r="E282" s="117">
        <v>35069</v>
      </c>
      <c r="F282" s="127">
        <v>1</v>
      </c>
      <c r="G282" s="119" t="s">
        <v>78</v>
      </c>
      <c r="H282" s="120" t="s">
        <v>38</v>
      </c>
      <c r="I282" s="139"/>
      <c r="J282"/>
      <c r="K282" s="116" t="s">
        <v>79</v>
      </c>
      <c r="L282" s="115">
        <v>200</v>
      </c>
    </row>
    <row r="283" spans="1:12" ht="17.25" customHeight="1" x14ac:dyDescent="0.25">
      <c r="A283" s="10">
        <v>9</v>
      </c>
      <c r="B283" s="10">
        <v>6</v>
      </c>
      <c r="C283" s="113">
        <v>495</v>
      </c>
      <c r="D283" s="157" t="s">
        <v>501</v>
      </c>
      <c r="E283" s="158">
        <v>34547</v>
      </c>
      <c r="F283" s="87" t="s">
        <v>49</v>
      </c>
      <c r="G283" s="160" t="s">
        <v>78</v>
      </c>
      <c r="H283" s="161" t="s">
        <v>148</v>
      </c>
      <c r="I283" s="162"/>
      <c r="J283" s="246"/>
      <c r="K283" s="163" t="s">
        <v>151</v>
      </c>
      <c r="L283" s="164">
        <v>400</v>
      </c>
    </row>
    <row r="284" spans="1:12" ht="15.75" x14ac:dyDescent="0.3">
      <c r="A284" s="10">
        <v>9</v>
      </c>
      <c r="B284" s="10">
        <v>5</v>
      </c>
      <c r="C284" s="113">
        <v>496</v>
      </c>
      <c r="D284" s="130" t="s">
        <v>262</v>
      </c>
      <c r="E284" s="128">
        <v>35436</v>
      </c>
      <c r="F284" s="127">
        <v>1</v>
      </c>
      <c r="G284" s="119" t="s">
        <v>78</v>
      </c>
      <c r="H284" s="120" t="s">
        <v>107</v>
      </c>
      <c r="I284"/>
      <c r="J284" s="1"/>
      <c r="K284" s="129" t="s">
        <v>527</v>
      </c>
      <c r="L284" s="115">
        <v>400</v>
      </c>
    </row>
    <row r="285" spans="1:12" ht="15.75" x14ac:dyDescent="0.3">
      <c r="A285" s="10">
        <v>1</v>
      </c>
      <c r="B285" s="10">
        <v>9</v>
      </c>
      <c r="C285" s="113">
        <v>381</v>
      </c>
      <c r="D285" s="138" t="s">
        <v>299</v>
      </c>
      <c r="E285" s="117">
        <v>35280</v>
      </c>
      <c r="F285" s="127">
        <v>1</v>
      </c>
      <c r="G285" s="119" t="s">
        <v>78</v>
      </c>
      <c r="H285" s="120" t="s">
        <v>36</v>
      </c>
      <c r="I285" s="139"/>
      <c r="J285"/>
      <c r="K285" s="122" t="s">
        <v>37</v>
      </c>
      <c r="L285" s="171">
        <v>1500</v>
      </c>
    </row>
    <row r="286" spans="1:12" ht="15" customHeight="1" x14ac:dyDescent="0.3">
      <c r="C286" s="113">
        <v>381</v>
      </c>
      <c r="D286" s="138" t="s">
        <v>299</v>
      </c>
      <c r="E286" s="117">
        <v>35280</v>
      </c>
      <c r="F286" s="127">
        <v>1</v>
      </c>
      <c r="G286" s="119" t="s">
        <v>78</v>
      </c>
      <c r="H286" s="120" t="s">
        <v>36</v>
      </c>
      <c r="I286" s="139"/>
      <c r="J286"/>
      <c r="K286" s="122" t="s">
        <v>37</v>
      </c>
      <c r="L286" s="115">
        <v>800</v>
      </c>
    </row>
    <row r="287" spans="1:12" ht="15" customHeight="1" x14ac:dyDescent="0.3">
      <c r="C287" s="113">
        <v>514</v>
      </c>
      <c r="D287" s="130" t="s">
        <v>266</v>
      </c>
      <c r="E287" s="128">
        <v>32692</v>
      </c>
      <c r="F287" s="127" t="s">
        <v>48</v>
      </c>
      <c r="G287" s="119" t="s">
        <v>78</v>
      </c>
      <c r="H287" s="120" t="s">
        <v>107</v>
      </c>
      <c r="I287"/>
      <c r="J287" s="1"/>
      <c r="K287" s="129" t="s">
        <v>111</v>
      </c>
      <c r="L287" s="115">
        <v>800</v>
      </c>
    </row>
    <row r="288" spans="1:12" ht="30" customHeight="1" x14ac:dyDescent="0.3">
      <c r="A288" s="10">
        <v>8</v>
      </c>
      <c r="B288" s="10">
        <v>3</v>
      </c>
      <c r="C288" s="113">
        <v>497</v>
      </c>
      <c r="D288" s="130" t="s">
        <v>188</v>
      </c>
      <c r="E288" s="128">
        <v>34639</v>
      </c>
      <c r="F288" s="87" t="s">
        <v>49</v>
      </c>
      <c r="G288" s="119" t="s">
        <v>78</v>
      </c>
      <c r="H288" s="120" t="s">
        <v>189</v>
      </c>
      <c r="I288"/>
      <c r="J288"/>
      <c r="K288" s="129" t="s">
        <v>528</v>
      </c>
      <c r="L288" s="115">
        <v>400</v>
      </c>
    </row>
    <row r="289" spans="1:12" ht="15.75" customHeight="1" x14ac:dyDescent="0.2">
      <c r="C289" s="113">
        <v>307</v>
      </c>
      <c r="D289" s="94" t="s">
        <v>335</v>
      </c>
      <c r="E289" s="109">
        <v>35241</v>
      </c>
      <c r="F289" s="127">
        <v>1</v>
      </c>
      <c r="G289" s="119" t="s">
        <v>78</v>
      </c>
      <c r="H289" s="141" t="s">
        <v>115</v>
      </c>
      <c r="I289" s="88" t="s">
        <v>116</v>
      </c>
      <c r="J289" s="123"/>
      <c r="K289" s="93" t="s">
        <v>117</v>
      </c>
      <c r="L289" s="115">
        <v>200</v>
      </c>
    </row>
    <row r="290" spans="1:12" ht="15.75" x14ac:dyDescent="0.3">
      <c r="A290" s="10">
        <v>2</v>
      </c>
      <c r="B290" s="10">
        <v>4</v>
      </c>
      <c r="C290" s="113">
        <v>382</v>
      </c>
      <c r="D290" s="97" t="s">
        <v>385</v>
      </c>
      <c r="E290" s="86">
        <v>33652</v>
      </c>
      <c r="F290" s="127" t="s">
        <v>48</v>
      </c>
      <c r="G290" s="142" t="s">
        <v>78</v>
      </c>
      <c r="H290" s="143" t="s">
        <v>125</v>
      </c>
      <c r="I290" s="121"/>
      <c r="J290"/>
      <c r="K290" s="126" t="s">
        <v>386</v>
      </c>
      <c r="L290" s="171">
        <v>1500</v>
      </c>
    </row>
    <row r="291" spans="1:12" ht="15.75" x14ac:dyDescent="0.3">
      <c r="C291" s="113">
        <v>382</v>
      </c>
      <c r="D291" s="97" t="s">
        <v>385</v>
      </c>
      <c r="E291" s="86">
        <v>33652</v>
      </c>
      <c r="F291" s="127" t="s">
        <v>48</v>
      </c>
      <c r="G291" s="142" t="s">
        <v>78</v>
      </c>
      <c r="H291" s="143" t="s">
        <v>125</v>
      </c>
      <c r="I291" s="121"/>
      <c r="J291"/>
      <c r="K291" s="126" t="s">
        <v>386</v>
      </c>
      <c r="L291" s="115">
        <v>800</v>
      </c>
    </row>
    <row r="292" spans="1:12" ht="14.25" customHeight="1" x14ac:dyDescent="0.3">
      <c r="C292" s="113">
        <v>346</v>
      </c>
      <c r="D292" s="130" t="s">
        <v>279</v>
      </c>
      <c r="E292" s="128">
        <v>35070</v>
      </c>
      <c r="F292" s="127" t="s">
        <v>48</v>
      </c>
      <c r="G292" s="119" t="s">
        <v>78</v>
      </c>
      <c r="H292" s="120" t="s">
        <v>107</v>
      </c>
      <c r="I292"/>
      <c r="J292" s="1"/>
      <c r="K292" s="129" t="s">
        <v>280</v>
      </c>
      <c r="L292" s="145" t="s">
        <v>103</v>
      </c>
    </row>
    <row r="293" spans="1:12" ht="15" customHeight="1" x14ac:dyDescent="0.3">
      <c r="A293" s="10">
        <v>1</v>
      </c>
      <c r="B293" s="10">
        <v>4</v>
      </c>
      <c r="C293" s="113">
        <v>314</v>
      </c>
      <c r="D293" s="130" t="s">
        <v>210</v>
      </c>
      <c r="E293" s="128">
        <v>34911</v>
      </c>
      <c r="F293" s="87" t="s">
        <v>49</v>
      </c>
      <c r="G293" s="119" t="s">
        <v>78</v>
      </c>
      <c r="H293" s="120" t="s">
        <v>35</v>
      </c>
      <c r="I293"/>
      <c r="J293"/>
      <c r="K293" s="129" t="s">
        <v>92</v>
      </c>
      <c r="L293" s="169" t="s">
        <v>130</v>
      </c>
    </row>
    <row r="294" spans="1:12" ht="15" customHeight="1" x14ac:dyDescent="0.3">
      <c r="C294" s="113">
        <v>347</v>
      </c>
      <c r="D294" s="130" t="s">
        <v>225</v>
      </c>
      <c r="E294" s="128">
        <v>33001</v>
      </c>
      <c r="F294" s="127" t="s">
        <v>48</v>
      </c>
      <c r="G294" s="119" t="s">
        <v>78</v>
      </c>
      <c r="H294" s="120" t="s">
        <v>35</v>
      </c>
      <c r="I294"/>
      <c r="J294"/>
      <c r="K294" s="129" t="s">
        <v>102</v>
      </c>
      <c r="L294" s="145" t="s">
        <v>103</v>
      </c>
    </row>
    <row r="295" spans="1:12" ht="15.75" x14ac:dyDescent="0.3">
      <c r="C295" s="113">
        <v>419</v>
      </c>
      <c r="D295" s="97" t="s">
        <v>312</v>
      </c>
      <c r="E295" s="86">
        <v>33724</v>
      </c>
      <c r="F295" s="87" t="s">
        <v>49</v>
      </c>
      <c r="G295" s="142" t="s">
        <v>78</v>
      </c>
      <c r="H295" s="120" t="s">
        <v>38</v>
      </c>
      <c r="I295" s="121"/>
      <c r="J295"/>
      <c r="K295" s="126" t="s">
        <v>313</v>
      </c>
      <c r="L295" s="175" t="s">
        <v>114</v>
      </c>
    </row>
    <row r="296" spans="1:12" ht="15.75" customHeight="1" x14ac:dyDescent="0.3">
      <c r="A296" s="10">
        <v>2</v>
      </c>
      <c r="B296" s="10">
        <v>7</v>
      </c>
      <c r="C296" s="113">
        <v>315</v>
      </c>
      <c r="D296" s="116" t="s">
        <v>308</v>
      </c>
      <c r="E296" s="117">
        <v>33429</v>
      </c>
      <c r="F296" s="127" t="s">
        <v>48</v>
      </c>
      <c r="G296" s="119" t="s">
        <v>78</v>
      </c>
      <c r="H296" s="120" t="s">
        <v>38</v>
      </c>
      <c r="I296" s="139"/>
      <c r="J296"/>
      <c r="K296" s="116" t="s">
        <v>309</v>
      </c>
      <c r="L296" s="169" t="s">
        <v>130</v>
      </c>
    </row>
    <row r="297" spans="1:12" ht="15.75" customHeight="1" x14ac:dyDescent="0.2">
      <c r="A297" s="12"/>
      <c r="B297" s="12"/>
      <c r="C297" s="113">
        <v>479</v>
      </c>
      <c r="D297" s="94" t="s">
        <v>334</v>
      </c>
      <c r="E297" s="109">
        <v>32539</v>
      </c>
      <c r="F297" s="87" t="s">
        <v>49</v>
      </c>
      <c r="G297" s="119" t="s">
        <v>78</v>
      </c>
      <c r="H297" s="141" t="s">
        <v>115</v>
      </c>
      <c r="I297" s="88" t="s">
        <v>116</v>
      </c>
      <c r="J297" s="123"/>
      <c r="K297" s="93" t="s">
        <v>117</v>
      </c>
      <c r="L297" s="115">
        <v>200</v>
      </c>
    </row>
    <row r="298" spans="1:12" ht="15.75" customHeight="1" x14ac:dyDescent="0.3">
      <c r="C298" s="113">
        <v>515</v>
      </c>
      <c r="D298" s="97" t="s">
        <v>382</v>
      </c>
      <c r="E298" s="86">
        <v>33579</v>
      </c>
      <c r="F298" s="127" t="s">
        <v>48</v>
      </c>
      <c r="G298" s="142" t="s">
        <v>78</v>
      </c>
      <c r="H298" s="143" t="s">
        <v>383</v>
      </c>
      <c r="I298" s="121"/>
      <c r="J298"/>
      <c r="K298" s="126" t="s">
        <v>384</v>
      </c>
      <c r="L298" s="115">
        <v>800</v>
      </c>
    </row>
    <row r="299" spans="1:12" ht="15.75" customHeight="1" x14ac:dyDescent="0.25">
      <c r="A299" s="10">
        <v>2</v>
      </c>
      <c r="B299" s="10">
        <v>7</v>
      </c>
      <c r="C299" s="113">
        <v>414</v>
      </c>
      <c r="D299" s="157" t="s">
        <v>499</v>
      </c>
      <c r="E299" s="158">
        <v>34924</v>
      </c>
      <c r="F299" s="87" t="s">
        <v>49</v>
      </c>
      <c r="G299" s="160" t="s">
        <v>78</v>
      </c>
      <c r="H299" s="161" t="s">
        <v>148</v>
      </c>
      <c r="I299" s="162"/>
      <c r="J299" s="246"/>
      <c r="K299" s="163" t="s">
        <v>149</v>
      </c>
      <c r="L299" s="164">
        <v>60</v>
      </c>
    </row>
    <row r="300" spans="1:12" ht="15" customHeight="1" x14ac:dyDescent="0.2">
      <c r="C300" s="113">
        <v>410</v>
      </c>
      <c r="D300" s="94" t="s">
        <v>322</v>
      </c>
      <c r="E300" s="109">
        <v>33394</v>
      </c>
      <c r="F300" s="87" t="s">
        <v>49</v>
      </c>
      <c r="G300" s="119" t="s">
        <v>78</v>
      </c>
      <c r="H300" s="141" t="s">
        <v>115</v>
      </c>
      <c r="I300" s="88" t="s">
        <v>116</v>
      </c>
      <c r="J300" s="123"/>
      <c r="K300" s="93" t="s">
        <v>122</v>
      </c>
      <c r="L300" s="115">
        <v>200</v>
      </c>
    </row>
    <row r="301" spans="1:12" ht="15" customHeight="1" x14ac:dyDescent="0.3">
      <c r="A301" s="10">
        <v>5</v>
      </c>
      <c r="B301" s="10">
        <v>2</v>
      </c>
      <c r="C301" s="113">
        <v>498</v>
      </c>
      <c r="D301" s="97" t="s">
        <v>349</v>
      </c>
      <c r="E301" s="86">
        <v>36040</v>
      </c>
      <c r="F301" s="87" t="s">
        <v>49</v>
      </c>
      <c r="G301" s="142" t="s">
        <v>78</v>
      </c>
      <c r="H301" s="143" t="s">
        <v>125</v>
      </c>
      <c r="I301" s="121"/>
      <c r="J301"/>
      <c r="K301" s="126" t="s">
        <v>350</v>
      </c>
      <c r="L301" s="115">
        <v>400</v>
      </c>
    </row>
    <row r="302" spans="1:12" ht="15" customHeight="1" x14ac:dyDescent="0.3">
      <c r="A302" s="10">
        <v>1</v>
      </c>
      <c r="B302" s="10">
        <v>5</v>
      </c>
      <c r="C302" s="113">
        <v>415</v>
      </c>
      <c r="D302" s="97" t="s">
        <v>326</v>
      </c>
      <c r="E302" s="86">
        <v>33332</v>
      </c>
      <c r="F302" s="87" t="s">
        <v>47</v>
      </c>
      <c r="G302" s="142" t="s">
        <v>78</v>
      </c>
      <c r="H302" s="235" t="s">
        <v>327</v>
      </c>
      <c r="I302" s="121"/>
      <c r="J302"/>
      <c r="K302" s="126" t="s">
        <v>328</v>
      </c>
      <c r="L302" s="115">
        <v>60</v>
      </c>
    </row>
    <row r="303" spans="1:12" ht="15.75" x14ac:dyDescent="0.3">
      <c r="A303" s="12"/>
      <c r="B303" s="12"/>
      <c r="C303" s="113">
        <v>318</v>
      </c>
      <c r="D303" s="116" t="s">
        <v>314</v>
      </c>
      <c r="E303" s="117">
        <v>34468</v>
      </c>
      <c r="F303" s="127">
        <v>1</v>
      </c>
      <c r="G303" s="119" t="s">
        <v>78</v>
      </c>
      <c r="H303" s="120" t="s">
        <v>38</v>
      </c>
      <c r="I303" s="139"/>
      <c r="J303"/>
      <c r="K303" s="116" t="s">
        <v>79</v>
      </c>
      <c r="L303" s="175" t="s">
        <v>101</v>
      </c>
    </row>
    <row r="304" spans="1:12" ht="15" customHeight="1" x14ac:dyDescent="0.3">
      <c r="A304" s="12"/>
      <c r="B304" s="12"/>
      <c r="C304" s="113"/>
      <c r="D304" s="103"/>
      <c r="E304" s="165"/>
      <c r="F304" s="164"/>
      <c r="G304" s="114"/>
      <c r="H304" s="166"/>
      <c r="I304" s="167"/>
      <c r="J304"/>
      <c r="K304" s="168"/>
      <c r="L304" s="115"/>
    </row>
    <row r="305" spans="3:12" ht="15" customHeight="1" x14ac:dyDescent="0.3">
      <c r="C305" s="113"/>
      <c r="D305" s="130"/>
      <c r="E305" s="128"/>
      <c r="F305" s="87"/>
      <c r="G305" s="119"/>
      <c r="H305" s="120"/>
      <c r="I305"/>
      <c r="J305" s="181"/>
      <c r="K305" s="129"/>
      <c r="L305" s="145"/>
    </row>
    <row r="306" spans="3:12" ht="15" customHeight="1" x14ac:dyDescent="0.25">
      <c r="C306" s="156"/>
      <c r="D306" s="157"/>
      <c r="E306" s="158"/>
      <c r="F306" s="159"/>
      <c r="G306" s="160"/>
      <c r="H306" s="161"/>
      <c r="I306" s="162"/>
      <c r="J306" s="162"/>
      <c r="K306" s="163"/>
      <c r="L306" s="164"/>
    </row>
    <row r="307" spans="3:12" ht="15.75" customHeight="1" x14ac:dyDescent="0.3">
      <c r="C307" s="113"/>
      <c r="D307" s="130"/>
      <c r="E307" s="128"/>
      <c r="F307" s="87"/>
      <c r="G307" s="119"/>
      <c r="H307" s="120"/>
      <c r="I307"/>
      <c r="J307" s="1"/>
      <c r="K307" s="129"/>
      <c r="L307" s="145"/>
    </row>
    <row r="308" spans="3:12" ht="15.75" customHeight="1" x14ac:dyDescent="0.2">
      <c r="C308" s="113"/>
      <c r="D308" s="90"/>
      <c r="E308" s="86"/>
      <c r="F308" s="104"/>
      <c r="G308" s="86"/>
      <c r="H308" s="125"/>
      <c r="I308" s="123"/>
      <c r="J308" s="124"/>
      <c r="K308" s="126"/>
      <c r="L308" s="115"/>
    </row>
    <row r="309" spans="3:12" ht="14.25" customHeight="1" x14ac:dyDescent="0.3">
      <c r="C309" s="113"/>
      <c r="D309" s="116"/>
      <c r="E309" s="117"/>
      <c r="F309" s="118"/>
      <c r="G309" s="119"/>
      <c r="H309" s="120"/>
      <c r="I309" s="121"/>
      <c r="J309"/>
      <c r="K309" s="122"/>
      <c r="L309" s="171"/>
    </row>
    <row r="310" spans="3:12" ht="14.25" customHeight="1" x14ac:dyDescent="0.3">
      <c r="C310" s="113"/>
      <c r="D310" s="97"/>
      <c r="E310" s="86"/>
      <c r="F310" s="127"/>
      <c r="G310" s="119"/>
      <c r="H310" s="143"/>
      <c r="I310" s="121"/>
      <c r="J310"/>
      <c r="K310" s="126"/>
      <c r="L310" s="175"/>
    </row>
    <row r="311" spans="3:12" ht="15.75" x14ac:dyDescent="0.3">
      <c r="C311" s="113"/>
      <c r="D311" s="97"/>
      <c r="E311" s="86"/>
      <c r="F311" s="127"/>
      <c r="G311" s="142"/>
      <c r="H311" s="143"/>
      <c r="I311" s="121"/>
      <c r="J311"/>
      <c r="K311" s="126"/>
      <c r="L311" s="175"/>
    </row>
    <row r="312" spans="3:12" ht="15.75" x14ac:dyDescent="0.3">
      <c r="C312" s="113"/>
      <c r="D312" s="99"/>
      <c r="E312" s="101"/>
      <c r="F312" s="101"/>
      <c r="G312" s="114"/>
      <c r="H312" s="120"/>
      <c r="I312" s="151"/>
      <c r="J312"/>
      <c r="K312" s="153"/>
      <c r="L312" s="145"/>
    </row>
    <row r="313" spans="3:12" ht="15.75" x14ac:dyDescent="0.3">
      <c r="C313" s="113"/>
      <c r="D313" s="99"/>
      <c r="E313" s="101"/>
      <c r="F313" s="101"/>
      <c r="G313" s="114"/>
      <c r="H313" s="120"/>
      <c r="I313" s="151"/>
      <c r="J313"/>
      <c r="K313" s="153"/>
      <c r="L313" s="171"/>
    </row>
    <row r="314" spans="3:12" ht="14.25" customHeight="1" x14ac:dyDescent="0.3">
      <c r="C314" s="113"/>
      <c r="D314" s="130"/>
      <c r="E314" s="128"/>
      <c r="F314" s="87"/>
      <c r="G314" s="119"/>
      <c r="H314" s="120"/>
      <c r="I314"/>
      <c r="J314"/>
      <c r="K314" s="129"/>
      <c r="L314" s="115"/>
    </row>
    <row r="315" spans="3:12" ht="15.75" x14ac:dyDescent="0.3">
      <c r="C315" s="113"/>
      <c r="D315" s="97"/>
      <c r="E315" s="86"/>
      <c r="F315" s="127"/>
      <c r="G315" s="142"/>
      <c r="H315" s="143"/>
      <c r="I315" s="121"/>
      <c r="J315"/>
      <c r="K315" s="126"/>
      <c r="L315" s="115"/>
    </row>
    <row r="316" spans="3:12" ht="15.75" x14ac:dyDescent="0.3">
      <c r="C316" s="113"/>
      <c r="D316" s="98"/>
      <c r="E316" s="101"/>
      <c r="F316" s="87"/>
      <c r="G316" s="142"/>
      <c r="H316" s="120"/>
      <c r="I316" s="151"/>
      <c r="J316"/>
      <c r="K316" s="153"/>
      <c r="L316" s="115"/>
    </row>
    <row r="317" spans="3:12" ht="15.75" x14ac:dyDescent="0.3">
      <c r="C317" s="113"/>
      <c r="D317" s="99"/>
      <c r="E317" s="101"/>
      <c r="F317" s="87"/>
      <c r="G317" s="142"/>
      <c r="H317" s="125"/>
      <c r="I317" s="151"/>
      <c r="J317"/>
      <c r="K317" s="153"/>
      <c r="L317" s="115"/>
    </row>
    <row r="318" spans="3:12" ht="15.75" x14ac:dyDescent="0.3">
      <c r="C318" s="113"/>
      <c r="D318" s="116"/>
      <c r="E318" s="117"/>
      <c r="F318" s="127"/>
      <c r="G318" s="119"/>
      <c r="H318" s="120"/>
      <c r="I318" s="88"/>
      <c r="J318"/>
      <c r="K318" s="116"/>
      <c r="L318" s="115"/>
    </row>
    <row r="319" spans="3:12" ht="15.75" x14ac:dyDescent="0.3">
      <c r="C319" s="113"/>
      <c r="D319" s="130"/>
      <c r="E319" s="128"/>
      <c r="F319" s="87"/>
      <c r="G319" s="119"/>
      <c r="H319" s="120"/>
      <c r="I319"/>
      <c r="J319" s="179"/>
      <c r="K319" s="129"/>
      <c r="L319" s="115"/>
    </row>
    <row r="320" spans="3:12" ht="15.75" customHeight="1" x14ac:dyDescent="0.3">
      <c r="C320" s="113"/>
      <c r="D320" s="130"/>
      <c r="E320" s="128"/>
      <c r="F320" s="87"/>
      <c r="G320" s="119"/>
      <c r="H320" s="120"/>
      <c r="I320"/>
      <c r="J320"/>
      <c r="K320" s="129"/>
      <c r="L320" s="145"/>
    </row>
    <row r="321" spans="3:12" ht="15.75" customHeight="1" x14ac:dyDescent="0.2">
      <c r="C321" s="113"/>
      <c r="D321" s="106"/>
      <c r="E321" s="109"/>
      <c r="F321" s="95"/>
      <c r="G321" s="119"/>
      <c r="H321" s="198"/>
      <c r="I321" s="107"/>
      <c r="J321" s="123"/>
      <c r="K321" s="108"/>
      <c r="L321" s="115"/>
    </row>
    <row r="322" spans="3:12" ht="15.75" customHeight="1" x14ac:dyDescent="0.2">
      <c r="C322" s="113"/>
      <c r="D322" s="195"/>
      <c r="E322" s="117"/>
      <c r="F322" s="118"/>
      <c r="G322" s="119"/>
      <c r="H322" s="196"/>
      <c r="I322" s="197"/>
      <c r="J322" s="123"/>
      <c r="K322" s="122"/>
      <c r="L322" s="171"/>
    </row>
    <row r="323" spans="3:12" ht="15.75" customHeight="1" x14ac:dyDescent="0.2">
      <c r="C323" s="113"/>
      <c r="D323" s="116"/>
      <c r="E323" s="117"/>
      <c r="F323" s="118"/>
      <c r="G323" s="119"/>
      <c r="H323" s="120"/>
      <c r="I323" s="121"/>
      <c r="J323" s="123"/>
      <c r="K323" s="122"/>
      <c r="L323" s="171"/>
    </row>
    <row r="324" spans="3:12" ht="14.25" customHeight="1" x14ac:dyDescent="0.3">
      <c r="C324" s="113"/>
      <c r="D324" s="116"/>
      <c r="E324" s="117"/>
      <c r="F324" s="127"/>
      <c r="G324" s="119"/>
      <c r="H324" s="120"/>
      <c r="I324" s="139"/>
      <c r="J324"/>
      <c r="K324" s="116"/>
      <c r="L324" s="171"/>
    </row>
    <row r="325" spans="3:12" ht="15.75" x14ac:dyDescent="0.3">
      <c r="C325" s="113"/>
      <c r="D325" s="116"/>
      <c r="E325" s="117"/>
      <c r="F325" s="127"/>
      <c r="G325" s="119"/>
      <c r="H325" s="120"/>
      <c r="I325" s="139"/>
      <c r="J325"/>
      <c r="K325" s="116"/>
      <c r="L325" s="115"/>
    </row>
    <row r="326" spans="3:12" ht="15.75" x14ac:dyDescent="0.3">
      <c r="C326" s="113"/>
      <c r="D326" s="132"/>
      <c r="E326" s="133"/>
      <c r="F326" s="92"/>
      <c r="G326" s="134"/>
      <c r="H326" s="137"/>
      <c r="I326" s="135"/>
      <c r="J326" s="183"/>
      <c r="K326" s="136"/>
      <c r="L326" s="115"/>
    </row>
    <row r="327" spans="3:12" ht="15.75" x14ac:dyDescent="0.3">
      <c r="C327" s="113"/>
      <c r="D327" s="105"/>
      <c r="E327" s="117"/>
      <c r="F327" s="96"/>
      <c r="G327" s="86"/>
      <c r="H327" s="150"/>
      <c r="I327" s="127"/>
      <c r="J327" s="139"/>
      <c r="K327" s="116"/>
      <c r="L327" s="175"/>
    </row>
    <row r="328" spans="3:12" ht="15.75" x14ac:dyDescent="0.3">
      <c r="C328" s="113"/>
      <c r="D328" s="173"/>
      <c r="E328" s="117"/>
      <c r="F328" s="174"/>
      <c r="G328" s="86"/>
      <c r="H328" s="150"/>
      <c r="I328" s="127"/>
      <c r="J328" s="139"/>
      <c r="K328" s="116"/>
      <c r="L328" s="171"/>
    </row>
    <row r="329" spans="3:12" ht="15.75" x14ac:dyDescent="0.3">
      <c r="C329" s="113"/>
      <c r="D329" s="97"/>
      <c r="E329" s="86"/>
      <c r="F329" s="127"/>
      <c r="G329" s="142"/>
      <c r="H329" s="143"/>
      <c r="I329" s="121"/>
      <c r="J329"/>
      <c r="K329" s="126"/>
      <c r="L329" s="145"/>
    </row>
    <row r="330" spans="3:12" ht="15.75" x14ac:dyDescent="0.3">
      <c r="C330" s="113"/>
      <c r="D330" s="97"/>
      <c r="E330" s="86"/>
      <c r="F330" s="127"/>
      <c r="G330" s="142"/>
      <c r="H330" s="143"/>
      <c r="I330" s="121"/>
      <c r="J330"/>
      <c r="K330" s="126"/>
      <c r="L330" s="171"/>
    </row>
    <row r="331" spans="3:12" ht="15.75" x14ac:dyDescent="0.3">
      <c r="C331" s="131"/>
      <c r="D331" s="146"/>
      <c r="E331" s="147"/>
      <c r="F331" s="148"/>
      <c r="G331" s="134"/>
      <c r="H331" s="137"/>
      <c r="I331" s="135"/>
      <c r="J331" s="135"/>
      <c r="K331" s="149"/>
      <c r="L331" s="140"/>
    </row>
    <row r="332" spans="3:12" ht="15.75" customHeight="1" x14ac:dyDescent="0.3">
      <c r="C332" s="113"/>
      <c r="D332" s="130"/>
      <c r="E332" s="128"/>
      <c r="F332" s="87"/>
      <c r="G332" s="119"/>
      <c r="H332" s="120"/>
      <c r="I332"/>
      <c r="J332" s="183"/>
      <c r="K332" s="129"/>
      <c r="L332" s="145"/>
    </row>
    <row r="333" spans="3:12" ht="15.75" customHeight="1" x14ac:dyDescent="0.3">
      <c r="C333" s="113"/>
      <c r="D333" s="130"/>
      <c r="E333" s="128"/>
      <c r="F333" s="87"/>
      <c r="G333" s="119"/>
      <c r="H333" s="120"/>
      <c r="I333"/>
      <c r="J333"/>
      <c r="K333" s="129"/>
      <c r="L333" s="115"/>
    </row>
    <row r="334" spans="3:12" ht="15.75" x14ac:dyDescent="0.3">
      <c r="C334" s="113"/>
      <c r="D334" s="116"/>
      <c r="E334" s="117"/>
      <c r="F334" s="127"/>
      <c r="G334" s="119"/>
      <c r="H334" s="120"/>
      <c r="I334" s="139"/>
      <c r="J334"/>
      <c r="K334" s="116"/>
      <c r="L334" s="127"/>
    </row>
    <row r="335" spans="3:12" ht="15.75" x14ac:dyDescent="0.3">
      <c r="C335" s="113"/>
      <c r="D335" s="97"/>
      <c r="E335" s="86"/>
      <c r="F335" s="127"/>
      <c r="G335" s="142"/>
      <c r="H335" s="143"/>
      <c r="I335" s="121"/>
      <c r="J335" s="155"/>
      <c r="K335" s="126"/>
      <c r="L335" s="115"/>
    </row>
    <row r="336" spans="3:12" ht="15.75" x14ac:dyDescent="0.3">
      <c r="C336" s="113"/>
      <c r="D336" s="99"/>
      <c r="E336" s="101"/>
      <c r="F336" s="87"/>
      <c r="G336" s="142"/>
      <c r="H336" s="120"/>
      <c r="I336" s="151"/>
      <c r="J336"/>
      <c r="K336" s="152"/>
      <c r="L336" s="171"/>
    </row>
    <row r="337" spans="1:12" ht="15.75" x14ac:dyDescent="0.3">
      <c r="C337" s="113"/>
      <c r="D337" s="99"/>
      <c r="E337" s="101"/>
      <c r="F337" s="87"/>
      <c r="G337" s="142"/>
      <c r="H337" s="120"/>
      <c r="I337" s="151"/>
      <c r="J337"/>
      <c r="K337" s="152"/>
      <c r="L337" s="145"/>
    </row>
    <row r="338" spans="1:12" ht="15.75" x14ac:dyDescent="0.3">
      <c r="C338" s="113"/>
      <c r="D338" s="116"/>
      <c r="E338" s="117"/>
      <c r="F338" s="127"/>
      <c r="G338" s="119"/>
      <c r="H338" s="120"/>
      <c r="I338" s="139"/>
      <c r="J338"/>
      <c r="K338" s="116"/>
      <c r="L338" s="169"/>
    </row>
    <row r="339" spans="1:12" ht="15.75" x14ac:dyDescent="0.3">
      <c r="C339" s="113"/>
      <c r="D339" s="130"/>
      <c r="E339" s="128"/>
      <c r="F339" s="87"/>
      <c r="G339" s="119"/>
      <c r="H339" s="120"/>
      <c r="I339"/>
      <c r="J339" s="181"/>
      <c r="K339" s="129"/>
      <c r="L339" s="115"/>
    </row>
    <row r="340" spans="1:12" ht="15.75" x14ac:dyDescent="0.3">
      <c r="C340" s="113"/>
      <c r="D340" s="130"/>
      <c r="E340" s="128"/>
      <c r="F340" s="87"/>
      <c r="G340" s="119"/>
      <c r="H340" s="120"/>
      <c r="I340"/>
      <c r="J340"/>
      <c r="K340" s="129"/>
      <c r="L340" s="115"/>
    </row>
    <row r="341" spans="1:12" ht="15.75" x14ac:dyDescent="0.3">
      <c r="C341" s="113"/>
      <c r="D341" s="132"/>
      <c r="E341" s="133"/>
      <c r="F341" s="92"/>
      <c r="G341" s="134"/>
      <c r="H341" s="137"/>
      <c r="I341" s="135"/>
      <c r="J341" s="181"/>
      <c r="K341" s="136"/>
      <c r="L341" s="115"/>
    </row>
    <row r="342" spans="1:12" ht="15.75" x14ac:dyDescent="0.3">
      <c r="C342" s="113"/>
      <c r="D342" s="130"/>
      <c r="E342" s="128"/>
      <c r="F342" s="87"/>
      <c r="G342" s="119"/>
      <c r="H342" s="120"/>
      <c r="I342"/>
      <c r="J342" s="1"/>
      <c r="K342" s="129"/>
      <c r="L342" s="115"/>
    </row>
    <row r="343" spans="1:12" ht="15.75" customHeight="1" x14ac:dyDescent="0.3">
      <c r="C343" s="113"/>
      <c r="D343" s="99"/>
      <c r="E343" s="101"/>
      <c r="F343" s="101"/>
      <c r="G343" s="114"/>
      <c r="H343" s="120"/>
      <c r="I343" s="151"/>
      <c r="J343"/>
      <c r="K343" s="176"/>
      <c r="L343" s="171"/>
    </row>
    <row r="344" spans="1:12" ht="15.75" customHeight="1" x14ac:dyDescent="0.2">
      <c r="A344" s="12"/>
      <c r="B344" s="12"/>
      <c r="C344" s="113"/>
      <c r="D344" s="94"/>
      <c r="E344" s="109"/>
      <c r="F344" s="95"/>
      <c r="G344" s="119"/>
      <c r="H344" s="141"/>
      <c r="I344" s="88"/>
      <c r="J344" s="124"/>
      <c r="K344" s="93"/>
      <c r="L344" s="115"/>
    </row>
    <row r="345" spans="1:12" ht="15.75" x14ac:dyDescent="0.3">
      <c r="A345" s="12"/>
      <c r="B345" s="12"/>
      <c r="C345" s="113"/>
      <c r="D345" s="170"/>
      <c r="E345" s="165"/>
      <c r="F345" s="164"/>
      <c r="G345" s="114"/>
      <c r="H345" s="166"/>
      <c r="I345" s="167"/>
      <c r="J345"/>
      <c r="K345" s="168"/>
      <c r="L345" s="115"/>
    </row>
    <row r="346" spans="1:12" ht="15.75" customHeight="1" x14ac:dyDescent="0.3">
      <c r="C346" s="113"/>
      <c r="D346" s="130"/>
      <c r="E346" s="128"/>
      <c r="F346" s="87"/>
      <c r="G346" s="119"/>
      <c r="H346" s="178"/>
      <c r="I346"/>
      <c r="J346"/>
      <c r="K346" s="129"/>
      <c r="L346" s="115"/>
    </row>
    <row r="347" spans="1:12" ht="15.75" customHeight="1" x14ac:dyDescent="0.2">
      <c r="C347" s="113"/>
      <c r="D347" s="116"/>
      <c r="E347" s="117"/>
      <c r="F347" s="118"/>
      <c r="G347" s="119"/>
      <c r="H347" s="120"/>
      <c r="I347" s="121"/>
      <c r="J347" s="123"/>
      <c r="K347" s="122"/>
      <c r="L347" s="171"/>
    </row>
    <row r="348" spans="1:12" ht="15.75" customHeight="1" x14ac:dyDescent="0.2">
      <c r="C348" s="113"/>
      <c r="D348" s="116"/>
      <c r="E348" s="117"/>
      <c r="F348" s="118"/>
      <c r="G348" s="119"/>
      <c r="H348" s="120"/>
      <c r="I348" s="121"/>
      <c r="J348" s="123"/>
      <c r="K348" s="122"/>
      <c r="L348" s="171"/>
    </row>
    <row r="349" spans="1:12" ht="15.75" x14ac:dyDescent="0.3">
      <c r="C349" s="113"/>
      <c r="D349" s="91"/>
      <c r="E349" s="101"/>
      <c r="F349" s="87"/>
      <c r="G349" s="102"/>
      <c r="H349" s="125"/>
      <c r="I349" s="151"/>
      <c r="J349"/>
      <c r="K349" s="185"/>
      <c r="L349" s="145"/>
    </row>
    <row r="350" spans="1:12" ht="15.75" x14ac:dyDescent="0.3">
      <c r="C350" s="113"/>
      <c r="D350" s="91"/>
      <c r="E350" s="128"/>
      <c r="F350" s="104"/>
      <c r="G350" s="119"/>
      <c r="H350" s="120"/>
      <c r="I350"/>
      <c r="J350"/>
      <c r="K350" s="129"/>
      <c r="L350" s="115"/>
    </row>
    <row r="351" spans="1:12" ht="15.75" x14ac:dyDescent="0.3">
      <c r="C351" s="113"/>
      <c r="D351" s="130"/>
      <c r="E351" s="128"/>
      <c r="F351" s="87"/>
      <c r="G351" s="142"/>
      <c r="H351" s="120"/>
      <c r="I351"/>
      <c r="J351"/>
      <c r="K351" s="129"/>
      <c r="L351" s="115"/>
    </row>
    <row r="352" spans="1:12" ht="15.75" x14ac:dyDescent="0.3">
      <c r="C352" s="113"/>
      <c r="D352" s="130"/>
      <c r="E352" s="128"/>
      <c r="F352" s="87"/>
      <c r="G352" s="119"/>
      <c r="H352" s="120"/>
      <c r="I352"/>
      <c r="J352" s="1"/>
      <c r="K352" s="129"/>
      <c r="L352" s="115"/>
    </row>
    <row r="353" spans="3:12" ht="15.75" x14ac:dyDescent="0.3">
      <c r="C353" s="113"/>
      <c r="D353" s="98"/>
      <c r="E353" s="101"/>
      <c r="F353" s="87"/>
      <c r="G353" s="142"/>
      <c r="H353" s="120"/>
      <c r="I353" s="151"/>
      <c r="J353"/>
      <c r="K353" s="153"/>
      <c r="L353" s="115"/>
    </row>
    <row r="354" spans="3:12" ht="15.75" x14ac:dyDescent="0.3">
      <c r="C354" s="113"/>
      <c r="D354" s="98"/>
      <c r="E354" s="101"/>
      <c r="F354" s="87"/>
      <c r="G354" s="142"/>
      <c r="H354" s="120"/>
      <c r="I354" s="151"/>
      <c r="J354"/>
      <c r="K354" s="153"/>
      <c r="L354" s="115"/>
    </row>
    <row r="355" spans="3:12" ht="15.75" x14ac:dyDescent="0.3">
      <c r="C355" s="113"/>
      <c r="D355" s="97"/>
      <c r="E355" s="86"/>
      <c r="F355" s="127"/>
      <c r="G355" s="142"/>
      <c r="H355" s="143"/>
      <c r="I355" s="121"/>
      <c r="J355"/>
      <c r="K355" s="126"/>
      <c r="L355" s="115"/>
    </row>
    <row r="356" spans="3:12" ht="15.75" customHeight="1" x14ac:dyDescent="0.3">
      <c r="C356" s="113"/>
      <c r="D356" s="97"/>
      <c r="E356" s="86"/>
      <c r="F356" s="127"/>
      <c r="G356" s="142"/>
      <c r="H356" s="143"/>
      <c r="I356" s="121"/>
      <c r="J356"/>
      <c r="K356" s="126"/>
      <c r="L356" s="171"/>
    </row>
    <row r="357" spans="3:12" ht="15.75" customHeight="1" x14ac:dyDescent="0.3">
      <c r="C357" s="113"/>
      <c r="D357" s="130"/>
      <c r="E357" s="128"/>
      <c r="F357" s="87"/>
      <c r="G357" s="119"/>
      <c r="H357" s="120"/>
      <c r="I357"/>
      <c r="J357"/>
      <c r="K357" s="129"/>
      <c r="L357" s="115"/>
    </row>
    <row r="358" spans="3:12" ht="15.75" customHeight="1" x14ac:dyDescent="0.2">
      <c r="C358" s="113"/>
      <c r="D358" s="94"/>
      <c r="E358" s="109"/>
      <c r="F358" s="95"/>
      <c r="G358" s="119"/>
      <c r="H358" s="141"/>
      <c r="I358" s="88"/>
      <c r="J358" s="123"/>
      <c r="K358" s="93"/>
      <c r="L358" s="115"/>
    </row>
    <row r="359" spans="3:12" ht="15.75" customHeight="1" x14ac:dyDescent="0.3">
      <c r="C359" s="113"/>
      <c r="D359" s="116"/>
      <c r="E359" s="117"/>
      <c r="F359" s="127"/>
      <c r="G359" s="119"/>
      <c r="H359" s="120"/>
      <c r="I359" s="139"/>
      <c r="J359"/>
      <c r="K359" s="116"/>
      <c r="L359" s="169"/>
    </row>
    <row r="360" spans="3:12" ht="15.75" customHeight="1" x14ac:dyDescent="0.2">
      <c r="C360" s="113"/>
      <c r="D360" s="116"/>
      <c r="E360" s="117"/>
      <c r="F360" s="118"/>
      <c r="G360" s="119"/>
      <c r="H360" s="120"/>
      <c r="I360" s="121"/>
      <c r="J360" s="123"/>
      <c r="K360" s="122"/>
      <c r="L360" s="115"/>
    </row>
    <row r="361" spans="3:12" ht="15.75" customHeight="1" x14ac:dyDescent="0.3">
      <c r="C361" s="113"/>
      <c r="D361" s="116"/>
      <c r="E361" s="117"/>
      <c r="F361" s="127"/>
      <c r="G361" s="119"/>
      <c r="H361" s="120"/>
      <c r="I361" s="139"/>
      <c r="J361"/>
      <c r="K361" s="122"/>
      <c r="L361" s="115"/>
    </row>
    <row r="362" spans="3:12" ht="15.75" x14ac:dyDescent="0.3">
      <c r="C362" s="113"/>
      <c r="D362" s="116"/>
      <c r="E362" s="117"/>
      <c r="F362" s="127"/>
      <c r="G362" s="119"/>
      <c r="H362" s="120"/>
      <c r="I362" s="139"/>
      <c r="J362"/>
      <c r="K362" s="122"/>
      <c r="L362" s="115"/>
    </row>
    <row r="363" spans="3:12" ht="15.75" x14ac:dyDescent="0.3">
      <c r="C363" s="113"/>
      <c r="D363" s="97"/>
      <c r="E363" s="86"/>
      <c r="F363" s="127"/>
      <c r="G363" s="142"/>
      <c r="H363" s="143"/>
      <c r="I363" s="121"/>
      <c r="J363"/>
      <c r="K363" s="126"/>
      <c r="L363" s="115"/>
    </row>
    <row r="364" spans="3:12" ht="15.75" x14ac:dyDescent="0.3">
      <c r="C364" s="113"/>
      <c r="D364" s="97"/>
      <c r="E364" s="86"/>
      <c r="F364" s="127"/>
      <c r="G364" s="142"/>
      <c r="H364" s="143"/>
      <c r="I364" s="121"/>
      <c r="J364"/>
      <c r="K364" s="126"/>
      <c r="L364" s="115"/>
    </row>
    <row r="365" spans="3:12" ht="15.75" x14ac:dyDescent="0.3">
      <c r="C365" s="113"/>
      <c r="D365" s="130"/>
      <c r="E365" s="128"/>
      <c r="F365" s="87"/>
      <c r="G365" s="119"/>
      <c r="H365" s="120"/>
      <c r="I365"/>
      <c r="J365" s="1"/>
      <c r="K365" s="129"/>
      <c r="L365" s="115"/>
    </row>
    <row r="366" spans="3:12" ht="15.75" x14ac:dyDescent="0.3">
      <c r="C366" s="113"/>
      <c r="D366" s="116"/>
      <c r="E366" s="117"/>
      <c r="F366" s="127"/>
      <c r="G366" s="119"/>
      <c r="H366" s="120"/>
      <c r="I366" s="139"/>
      <c r="J366"/>
      <c r="K366" s="122"/>
      <c r="L366" s="171"/>
    </row>
    <row r="367" spans="3:12" ht="15.75" customHeight="1" x14ac:dyDescent="0.3">
      <c r="C367" s="113"/>
      <c r="D367" s="116"/>
      <c r="E367" s="117"/>
      <c r="F367" s="127"/>
      <c r="G367" s="119"/>
      <c r="H367" s="120"/>
      <c r="I367" s="139"/>
      <c r="J367"/>
      <c r="K367" s="122"/>
      <c r="L367" s="115"/>
    </row>
    <row r="368" spans="3:12" ht="15.75" customHeight="1" x14ac:dyDescent="0.3">
      <c r="C368" s="113"/>
      <c r="D368" s="132"/>
      <c r="E368" s="133"/>
      <c r="F368" s="92"/>
      <c r="G368" s="134"/>
      <c r="H368" s="137"/>
      <c r="I368" s="135"/>
      <c r="J368" s="183"/>
      <c r="K368" s="136"/>
      <c r="L368" s="115"/>
    </row>
    <row r="369" spans="3:12" ht="15.75" customHeight="1" x14ac:dyDescent="0.2">
      <c r="C369" s="113"/>
      <c r="D369" s="116"/>
      <c r="E369" s="117"/>
      <c r="F369" s="118"/>
      <c r="G369" s="119"/>
      <c r="H369" s="120"/>
      <c r="I369" s="121"/>
      <c r="J369" s="123"/>
      <c r="K369" s="122"/>
      <c r="L369" s="115"/>
    </row>
    <row r="370" spans="3:12" ht="15.75" customHeight="1" x14ac:dyDescent="0.2">
      <c r="C370" s="113"/>
      <c r="D370" s="94"/>
      <c r="E370" s="109"/>
      <c r="F370" s="95"/>
      <c r="G370" s="119"/>
      <c r="H370" s="141"/>
      <c r="I370" s="88"/>
      <c r="J370" s="123"/>
      <c r="K370" s="93"/>
      <c r="L370" s="89"/>
    </row>
    <row r="371" spans="3:12" ht="15.75" x14ac:dyDescent="0.3">
      <c r="C371" s="113"/>
      <c r="D371" s="186"/>
      <c r="E371" s="86"/>
      <c r="F371" s="104"/>
      <c r="G371" s="119"/>
      <c r="H371" s="120"/>
      <c r="I371" s="123"/>
      <c r="J371"/>
      <c r="K371" s="126"/>
      <c r="L371" s="115"/>
    </row>
    <row r="372" spans="3:12" ht="15.75" x14ac:dyDescent="0.3">
      <c r="C372" s="113"/>
      <c r="D372" s="186"/>
      <c r="E372" s="86"/>
      <c r="F372" s="104"/>
      <c r="G372" s="119"/>
      <c r="H372" s="120"/>
      <c r="I372" s="123"/>
      <c r="J372"/>
      <c r="K372" s="126"/>
      <c r="L372" s="171"/>
    </row>
    <row r="373" spans="3:12" ht="15.75" customHeight="1" x14ac:dyDescent="0.3">
      <c r="C373" s="113"/>
      <c r="D373" s="116"/>
      <c r="E373" s="117"/>
      <c r="F373" s="127"/>
      <c r="G373" s="119"/>
      <c r="H373" s="120"/>
      <c r="I373" s="139"/>
      <c r="J373"/>
      <c r="K373" s="116"/>
      <c r="L373" s="115"/>
    </row>
    <row r="374" spans="3:12" ht="15.75" customHeight="1" x14ac:dyDescent="0.3">
      <c r="C374" s="113"/>
      <c r="D374" s="116"/>
      <c r="E374" s="117"/>
      <c r="F374" s="127"/>
      <c r="G374" s="119"/>
      <c r="H374" s="120"/>
      <c r="I374" s="139"/>
      <c r="J374"/>
      <c r="K374" s="116"/>
      <c r="L374" s="169"/>
    </row>
    <row r="375" spans="3:12" ht="15.75" customHeight="1" x14ac:dyDescent="0.2">
      <c r="C375" s="113"/>
      <c r="D375" s="116"/>
      <c r="E375" s="117"/>
      <c r="F375" s="118"/>
      <c r="G375" s="119"/>
      <c r="H375" s="120"/>
      <c r="I375" s="121"/>
      <c r="J375" s="123"/>
      <c r="K375" s="122"/>
      <c r="L375" s="115"/>
    </row>
    <row r="376" spans="3:12" ht="15.75" customHeight="1" x14ac:dyDescent="0.3">
      <c r="C376" s="113"/>
      <c r="D376" s="97"/>
      <c r="E376" s="86"/>
      <c r="F376" s="127"/>
      <c r="G376" s="142"/>
      <c r="H376" s="143"/>
      <c r="I376" s="121"/>
      <c r="J376" s="155"/>
      <c r="K376" s="126"/>
      <c r="L376" s="115"/>
    </row>
    <row r="377" spans="3:12" ht="15.75" customHeight="1" x14ac:dyDescent="0.2">
      <c r="C377" s="113"/>
      <c r="D377" s="116"/>
      <c r="E377" s="117"/>
      <c r="F377" s="118"/>
      <c r="G377" s="119"/>
      <c r="H377" s="120"/>
      <c r="I377" s="121"/>
      <c r="J377" s="123"/>
      <c r="K377" s="122"/>
      <c r="L377" s="115"/>
    </row>
    <row r="378" spans="3:12" ht="15.75" customHeight="1" x14ac:dyDescent="0.2">
      <c r="C378" s="113"/>
      <c r="D378" s="94"/>
      <c r="E378" s="109"/>
      <c r="F378" s="95"/>
      <c r="G378" s="119"/>
      <c r="H378" s="141"/>
      <c r="I378" s="88"/>
      <c r="J378" s="123"/>
      <c r="K378" s="93"/>
      <c r="L378" s="171"/>
    </row>
    <row r="379" spans="3:12" ht="15.75" x14ac:dyDescent="0.3">
      <c r="C379" s="113"/>
      <c r="D379" s="99"/>
      <c r="E379" s="101"/>
      <c r="F379" s="87"/>
      <c r="G379" s="114"/>
      <c r="H379" s="120"/>
      <c r="I379" s="151"/>
      <c r="J379"/>
      <c r="K379" s="153"/>
      <c r="L379" s="115"/>
    </row>
    <row r="380" spans="3:12" ht="15.75" x14ac:dyDescent="0.3">
      <c r="C380" s="113"/>
      <c r="D380" s="99"/>
      <c r="E380" s="101"/>
      <c r="F380" s="87"/>
      <c r="G380" s="114"/>
      <c r="H380" s="120"/>
      <c r="I380" s="194"/>
      <c r="J380"/>
      <c r="K380" s="152"/>
      <c r="L380" s="115"/>
    </row>
    <row r="381" spans="3:12" ht="14.25" x14ac:dyDescent="0.2">
      <c r="C381" s="113"/>
      <c r="D381" s="116"/>
      <c r="E381" s="117"/>
      <c r="F381" s="118"/>
      <c r="G381" s="119"/>
      <c r="H381" s="120"/>
      <c r="I381" s="121"/>
      <c r="J381" s="123"/>
      <c r="K381" s="122"/>
      <c r="L381" s="115"/>
    </row>
    <row r="382" spans="3:12" ht="15.75" x14ac:dyDescent="0.3">
      <c r="C382" s="113"/>
      <c r="D382" s="130"/>
      <c r="E382" s="128"/>
      <c r="F382" s="87"/>
      <c r="G382" s="119"/>
      <c r="H382" s="120"/>
      <c r="I382"/>
      <c r="J382" s="1"/>
      <c r="K382" s="129"/>
      <c r="L382" s="115"/>
    </row>
    <row r="383" spans="3:12" ht="15.75" customHeight="1" x14ac:dyDescent="0.3">
      <c r="C383" s="113"/>
      <c r="D383" s="130"/>
      <c r="E383" s="128"/>
      <c r="F383" s="87"/>
      <c r="G383" s="119"/>
      <c r="H383" s="120"/>
      <c r="I383"/>
      <c r="J383" s="1"/>
      <c r="K383" s="129"/>
      <c r="L383" s="145"/>
    </row>
    <row r="384" spans="3:12" ht="15.75" customHeight="1" x14ac:dyDescent="0.2">
      <c r="C384" s="113"/>
      <c r="D384" s="94"/>
      <c r="E384" s="109"/>
      <c r="F384" s="95"/>
      <c r="G384" s="119"/>
      <c r="H384" s="141"/>
      <c r="I384" s="88"/>
      <c r="J384" s="123"/>
      <c r="K384" s="93"/>
      <c r="L384" s="89"/>
    </row>
    <row r="385" spans="3:12" ht="15.75" customHeight="1" x14ac:dyDescent="0.2">
      <c r="C385" s="113"/>
      <c r="D385" s="116"/>
      <c r="E385" s="117"/>
      <c r="F385" s="118"/>
      <c r="G385" s="119"/>
      <c r="H385" s="120"/>
      <c r="I385" s="121"/>
      <c r="J385" s="123"/>
      <c r="K385" s="122"/>
      <c r="L385" s="115"/>
    </row>
    <row r="386" spans="3:12" ht="15" customHeight="1" x14ac:dyDescent="0.3">
      <c r="C386" s="113"/>
      <c r="D386" s="130"/>
      <c r="E386" s="128"/>
      <c r="F386" s="87"/>
      <c r="G386" s="119"/>
      <c r="H386" s="120"/>
      <c r="I386"/>
      <c r="J386"/>
      <c r="K386" s="129"/>
      <c r="L386" s="145"/>
    </row>
    <row r="387" spans="3:12" ht="15" customHeight="1" x14ac:dyDescent="0.3">
      <c r="C387" s="113"/>
      <c r="D387" s="130"/>
      <c r="E387" s="128"/>
      <c r="F387" s="87"/>
      <c r="G387" s="114"/>
      <c r="H387" s="120"/>
      <c r="I387"/>
      <c r="J387"/>
      <c r="K387" s="129"/>
      <c r="L387" s="115"/>
    </row>
    <row r="388" spans="3:12" ht="15" customHeight="1" x14ac:dyDescent="0.3">
      <c r="C388" s="113"/>
      <c r="D388" s="130"/>
      <c r="E388" s="128"/>
      <c r="F388" s="87"/>
      <c r="G388" s="119"/>
      <c r="H388" s="120"/>
      <c r="I388"/>
      <c r="J388"/>
      <c r="K388" s="129"/>
      <c r="L388" s="145"/>
    </row>
    <row r="389" spans="3:12" ht="15" customHeight="1" x14ac:dyDescent="0.2">
      <c r="C389" s="113"/>
      <c r="D389" s="90"/>
      <c r="E389" s="86"/>
      <c r="F389" s="104"/>
      <c r="G389" s="86"/>
      <c r="H389" s="125"/>
      <c r="I389" s="123"/>
      <c r="J389" s="123"/>
      <c r="K389" s="126"/>
      <c r="L389" s="115"/>
    </row>
    <row r="390" spans="3:12" ht="15" customHeight="1" x14ac:dyDescent="0.3">
      <c r="C390" s="113"/>
      <c r="D390" s="90"/>
      <c r="E390" s="86"/>
      <c r="F390" s="104"/>
      <c r="G390" s="119"/>
      <c r="H390" s="120"/>
      <c r="I390" s="123"/>
      <c r="J390"/>
      <c r="K390" s="122"/>
      <c r="L390" s="115"/>
    </row>
    <row r="391" spans="3:12" ht="15.75" x14ac:dyDescent="0.3">
      <c r="C391" s="113"/>
      <c r="D391" s="116"/>
      <c r="E391" s="117"/>
      <c r="F391" s="127"/>
      <c r="G391" s="119"/>
      <c r="H391" s="120"/>
      <c r="I391" s="139"/>
      <c r="J391"/>
      <c r="K391" s="116"/>
      <c r="L391" s="115"/>
    </row>
    <row r="392" spans="3:12" ht="15.75" x14ac:dyDescent="0.3">
      <c r="C392" s="113"/>
      <c r="D392" s="130"/>
      <c r="E392" s="128"/>
      <c r="F392" s="87"/>
      <c r="G392" s="119"/>
      <c r="H392" s="120"/>
      <c r="I392"/>
      <c r="J392"/>
      <c r="K392" s="129"/>
      <c r="L392" s="145"/>
    </row>
    <row r="393" spans="3:12" ht="15.75" customHeight="1" x14ac:dyDescent="0.3">
      <c r="C393" s="113"/>
      <c r="D393" s="91"/>
      <c r="E393" s="101"/>
      <c r="F393" s="87"/>
      <c r="G393" s="102"/>
      <c r="H393" s="125"/>
      <c r="I393" s="151"/>
      <c r="J393"/>
      <c r="K393" s="185"/>
      <c r="L393" s="145"/>
    </row>
    <row r="394" spans="3:12" ht="15.75" customHeight="1" x14ac:dyDescent="0.3">
      <c r="C394" s="113"/>
      <c r="D394" s="116"/>
      <c r="E394" s="117"/>
      <c r="F394" s="127"/>
      <c r="G394" s="119"/>
      <c r="H394" s="120"/>
      <c r="I394" s="121"/>
      <c r="J394"/>
      <c r="K394" s="122"/>
      <c r="L394" s="115"/>
    </row>
    <row r="395" spans="3:12" ht="15.75" customHeight="1" x14ac:dyDescent="0.3">
      <c r="C395" s="113"/>
      <c r="D395" s="130"/>
      <c r="E395" s="128"/>
      <c r="F395" s="87"/>
      <c r="G395" s="119"/>
      <c r="H395" s="120"/>
      <c r="I395"/>
      <c r="J395" s="180"/>
      <c r="K395" s="129"/>
      <c r="L395" s="115"/>
    </row>
    <row r="396" spans="3:12" ht="15.75" customHeight="1" x14ac:dyDescent="0.25">
      <c r="C396" s="156"/>
      <c r="D396" s="157"/>
      <c r="E396" s="158"/>
      <c r="F396" s="159"/>
      <c r="G396" s="160"/>
      <c r="H396" s="161"/>
      <c r="I396" s="162"/>
      <c r="J396" s="162"/>
      <c r="K396" s="163"/>
      <c r="L396" s="164"/>
    </row>
    <row r="397" spans="3:12" ht="15.75" x14ac:dyDescent="0.3">
      <c r="C397" s="113"/>
      <c r="D397" s="130"/>
      <c r="E397" s="128"/>
      <c r="F397" s="87"/>
      <c r="G397" s="119"/>
      <c r="H397" s="120"/>
      <c r="I397"/>
      <c r="J397"/>
      <c r="K397" s="129"/>
      <c r="L397" s="145"/>
    </row>
    <row r="398" spans="3:12" ht="15.75" x14ac:dyDescent="0.3">
      <c r="C398" s="113"/>
      <c r="D398" s="97"/>
      <c r="E398" s="86"/>
      <c r="F398" s="127"/>
      <c r="G398" s="142"/>
      <c r="H398" s="143"/>
      <c r="I398" s="121"/>
      <c r="J398" s="155"/>
      <c r="K398" s="126"/>
      <c r="L398" s="115"/>
    </row>
    <row r="399" spans="3:12" ht="15.75" x14ac:dyDescent="0.3">
      <c r="C399" s="113"/>
      <c r="D399" s="91"/>
      <c r="E399" s="128"/>
      <c r="F399" s="104"/>
      <c r="G399" s="119"/>
      <c r="H399" s="120"/>
      <c r="I399"/>
      <c r="J399"/>
      <c r="K399" s="129"/>
      <c r="L399" s="115"/>
    </row>
    <row r="400" spans="3:12" ht="14.25" x14ac:dyDescent="0.2">
      <c r="C400" s="113"/>
      <c r="D400" s="116"/>
      <c r="E400" s="117"/>
      <c r="F400" s="118"/>
      <c r="G400" s="154"/>
      <c r="H400" s="120"/>
      <c r="I400" s="121"/>
      <c r="J400" s="123"/>
      <c r="K400" s="122"/>
      <c r="L400" s="115"/>
    </row>
    <row r="401" spans="3:12" ht="15" customHeight="1" x14ac:dyDescent="0.3">
      <c r="C401" s="113"/>
      <c r="D401" s="91"/>
      <c r="E401" s="144"/>
      <c r="F401" s="145"/>
      <c r="G401" s="119"/>
      <c r="H401" s="120"/>
      <c r="I401"/>
      <c r="J401"/>
      <c r="K401" s="126"/>
      <c r="L401" s="115"/>
    </row>
    <row r="402" spans="3:12" ht="15" customHeight="1" x14ac:dyDescent="0.3">
      <c r="C402" s="113"/>
      <c r="D402" s="130"/>
      <c r="E402" s="128"/>
      <c r="F402" s="87"/>
      <c r="G402" s="119"/>
      <c r="H402" s="120"/>
      <c r="I402"/>
      <c r="J402"/>
      <c r="K402" s="129"/>
      <c r="L402" s="145"/>
    </row>
    <row r="403" spans="3:12" ht="15.75" customHeight="1" x14ac:dyDescent="0.2">
      <c r="C403" s="113"/>
      <c r="D403" s="116"/>
      <c r="E403" s="117"/>
      <c r="F403" s="118"/>
      <c r="G403" s="119"/>
      <c r="H403" s="120"/>
      <c r="I403" s="121"/>
      <c r="J403" s="123"/>
      <c r="K403" s="122"/>
      <c r="L403" s="169"/>
    </row>
    <row r="404" spans="3:12" ht="15" x14ac:dyDescent="0.25">
      <c r="C404" s="156"/>
      <c r="D404" s="157"/>
      <c r="E404" s="158"/>
      <c r="F404" s="159"/>
      <c r="G404" s="160"/>
      <c r="H404" s="161"/>
      <c r="I404" s="162"/>
      <c r="J404" s="162"/>
      <c r="K404" s="163"/>
      <c r="L404" s="171"/>
    </row>
    <row r="405" spans="3:12" ht="15" x14ac:dyDescent="0.25">
      <c r="C405" s="156"/>
      <c r="D405" s="157"/>
      <c r="E405" s="158"/>
      <c r="F405" s="159"/>
      <c r="G405" s="160"/>
      <c r="H405" s="161"/>
      <c r="I405" s="162"/>
      <c r="J405" s="162"/>
      <c r="K405" s="163"/>
      <c r="L405" s="164"/>
    </row>
    <row r="406" spans="3:12" ht="86.25" customHeight="1" x14ac:dyDescent="0.2">
      <c r="C406" s="113"/>
      <c r="D406" s="94"/>
      <c r="E406" s="109"/>
      <c r="F406" s="95"/>
      <c r="G406" s="119"/>
      <c r="H406" s="141"/>
      <c r="I406" s="88"/>
      <c r="J406" s="123"/>
      <c r="K406" s="93"/>
      <c r="L406" s="115"/>
    </row>
    <row r="407" spans="3:12" ht="15" customHeight="1" x14ac:dyDescent="0.3">
      <c r="C407" s="113"/>
      <c r="D407" s="130"/>
      <c r="E407" s="128"/>
      <c r="F407" s="87"/>
      <c r="G407" s="119"/>
      <c r="H407" s="120"/>
      <c r="I407"/>
      <c r="J407"/>
      <c r="K407" s="129"/>
      <c r="L407" s="145"/>
    </row>
    <row r="408" spans="3:12" ht="15" customHeight="1" x14ac:dyDescent="0.3">
      <c r="C408" s="113"/>
      <c r="D408" s="97"/>
      <c r="E408" s="86"/>
      <c r="F408" s="127"/>
      <c r="G408" s="142"/>
      <c r="H408" s="143"/>
      <c r="I408" s="121"/>
      <c r="J408"/>
      <c r="K408" s="126"/>
      <c r="L408" s="175"/>
    </row>
    <row r="409" spans="3:12" ht="15" customHeight="1" x14ac:dyDescent="0.3">
      <c r="C409" s="113"/>
      <c r="D409" s="97"/>
      <c r="E409" s="86"/>
      <c r="F409" s="127"/>
      <c r="G409" s="142"/>
      <c r="H409" s="143"/>
      <c r="I409" s="121"/>
      <c r="J409"/>
      <c r="K409" s="126"/>
      <c r="L409" s="175"/>
    </row>
    <row r="410" spans="3:12" ht="15" customHeight="1" x14ac:dyDescent="0.3">
      <c r="C410" s="113"/>
      <c r="D410" s="97"/>
      <c r="E410" s="86"/>
      <c r="F410" s="127"/>
      <c r="G410" s="142"/>
      <c r="H410" s="143"/>
      <c r="I410" s="121"/>
      <c r="J410"/>
      <c r="K410" s="126"/>
      <c r="L410" s="145"/>
    </row>
    <row r="411" spans="3:12" ht="15" customHeight="1" x14ac:dyDescent="0.3">
      <c r="C411" s="131"/>
      <c r="D411" s="146"/>
      <c r="E411" s="147"/>
      <c r="F411" s="148"/>
      <c r="G411" s="134"/>
      <c r="H411" s="137"/>
      <c r="I411" s="135"/>
      <c r="J411"/>
      <c r="K411" s="149"/>
      <c r="L411" s="140"/>
    </row>
    <row r="412" spans="3:12" x14ac:dyDescent="0.3">
      <c r="E412" s="220"/>
      <c r="H412" s="222"/>
    </row>
    <row r="413" spans="3:12" ht="14.25" customHeight="1" x14ac:dyDescent="0.3">
      <c r="C413" s="113"/>
      <c r="D413" s="99"/>
      <c r="E413" s="101"/>
      <c r="F413" s="87"/>
      <c r="G413" s="100"/>
      <c r="H413" s="125"/>
      <c r="I413" s="151"/>
      <c r="J413"/>
      <c r="K413" s="153"/>
      <c r="L413" s="169"/>
    </row>
    <row r="414" spans="3:12" ht="15" customHeight="1" x14ac:dyDescent="0.3">
      <c r="C414" s="113"/>
      <c r="D414" s="99"/>
      <c r="E414" s="101"/>
      <c r="F414" s="87"/>
      <c r="G414" s="100"/>
      <c r="H414" s="125"/>
      <c r="I414" s="151"/>
      <c r="J414"/>
      <c r="K414" s="153"/>
      <c r="L414" s="169"/>
    </row>
    <row r="415" spans="3:12" ht="15.75" x14ac:dyDescent="0.3">
      <c r="C415" s="113"/>
      <c r="D415" s="97"/>
      <c r="E415" s="86"/>
      <c r="F415" s="127"/>
      <c r="G415" s="142"/>
      <c r="H415" s="143"/>
      <c r="I415" s="121"/>
      <c r="J415"/>
      <c r="K415" s="126"/>
      <c r="L415" s="175"/>
    </row>
    <row r="416" spans="3:12" x14ac:dyDescent="0.3">
      <c r="E416" s="220"/>
    </row>
    <row r="417" spans="3:12" ht="15.75" x14ac:dyDescent="0.3">
      <c r="C417" s="113"/>
      <c r="D417" s="130"/>
      <c r="E417" s="128"/>
      <c r="F417" s="87"/>
      <c r="G417" s="119"/>
      <c r="H417" s="120"/>
      <c r="I417"/>
      <c r="J417"/>
      <c r="K417" s="129"/>
      <c r="L417" s="115"/>
    </row>
    <row r="418" spans="3:12" ht="14.25" customHeight="1" x14ac:dyDescent="0.2">
      <c r="C418" s="113"/>
      <c r="D418" s="94"/>
      <c r="E418" s="109"/>
      <c r="F418" s="95"/>
      <c r="G418" s="119"/>
      <c r="H418" s="141"/>
      <c r="I418" s="88"/>
      <c r="J418" s="123"/>
      <c r="K418" s="93"/>
      <c r="L418" s="115"/>
    </row>
    <row r="419" spans="3:12" ht="15.75" x14ac:dyDescent="0.3">
      <c r="C419" s="113"/>
      <c r="D419" s="132"/>
      <c r="E419" s="133"/>
      <c r="F419" s="92"/>
      <c r="G419" s="134"/>
      <c r="H419" s="137"/>
      <c r="I419" s="135"/>
      <c r="J419" s="1"/>
      <c r="K419" s="136"/>
      <c r="L419" s="115"/>
    </row>
    <row r="420" spans="3:12" ht="15.75" customHeight="1" x14ac:dyDescent="0.3">
      <c r="C420" s="113"/>
      <c r="D420" s="130"/>
      <c r="E420" s="128"/>
      <c r="F420" s="87"/>
      <c r="G420" s="119"/>
      <c r="H420" s="120"/>
      <c r="I420"/>
      <c r="J420"/>
      <c r="K420" s="129"/>
      <c r="L420" s="115"/>
    </row>
    <row r="421" spans="3:12" ht="15.75" customHeight="1" x14ac:dyDescent="0.3">
      <c r="C421" s="113"/>
      <c r="D421" s="116"/>
      <c r="E421" s="117"/>
      <c r="F421" s="118"/>
      <c r="G421" s="119"/>
      <c r="H421" s="120"/>
      <c r="I421" s="121"/>
      <c r="J421"/>
      <c r="K421" s="122"/>
      <c r="L421" s="171"/>
    </row>
    <row r="422" spans="3:12" ht="15" customHeight="1" x14ac:dyDescent="0.2">
      <c r="C422" s="113"/>
      <c r="D422" s="94"/>
      <c r="E422" s="109"/>
      <c r="F422" s="95"/>
      <c r="G422" s="119"/>
      <c r="H422" s="141"/>
      <c r="I422" s="88"/>
      <c r="J422" s="123"/>
      <c r="K422" s="93"/>
      <c r="L422" s="115"/>
    </row>
    <row r="423" spans="3:12" ht="14.25" customHeight="1" x14ac:dyDescent="0.2">
      <c r="C423" s="113"/>
      <c r="D423" s="116"/>
      <c r="E423" s="117"/>
      <c r="F423" s="118"/>
      <c r="G423" s="119"/>
      <c r="H423" s="120"/>
      <c r="I423" s="121"/>
      <c r="J423" s="123"/>
      <c r="K423" s="122"/>
      <c r="L423" s="115"/>
    </row>
    <row r="424" spans="3:12" ht="15" customHeight="1" x14ac:dyDescent="0.3">
      <c r="C424" s="113"/>
      <c r="D424" s="132"/>
      <c r="E424" s="133"/>
      <c r="F424" s="92"/>
      <c r="G424" s="134"/>
      <c r="H424" s="137"/>
      <c r="I424" s="135"/>
      <c r="J424" s="1"/>
      <c r="K424" s="136"/>
      <c r="L424" s="115"/>
    </row>
    <row r="425" spans="3:12" ht="15" customHeight="1" x14ac:dyDescent="0.3">
      <c r="C425" s="113"/>
      <c r="D425" s="130"/>
      <c r="E425" s="128"/>
      <c r="F425" s="87"/>
      <c r="G425" s="119"/>
      <c r="H425" s="120"/>
      <c r="I425"/>
      <c r="J425"/>
      <c r="K425" s="129"/>
      <c r="L425" s="115"/>
    </row>
    <row r="426" spans="3:12" ht="15" customHeight="1" x14ac:dyDescent="0.3">
      <c r="C426" s="113"/>
      <c r="D426" s="99"/>
      <c r="E426" s="101"/>
      <c r="F426" s="87"/>
      <c r="G426" s="142"/>
      <c r="H426" s="120"/>
      <c r="I426" s="151"/>
      <c r="J426"/>
      <c r="K426" s="153"/>
      <c r="L426" s="115"/>
    </row>
    <row r="427" spans="3:12" ht="15" customHeight="1" x14ac:dyDescent="0.2">
      <c r="C427" s="113"/>
      <c r="D427" s="116"/>
      <c r="E427" s="117"/>
      <c r="F427" s="118"/>
      <c r="G427" s="119"/>
      <c r="H427" s="120"/>
      <c r="I427" s="121"/>
      <c r="J427" s="123"/>
      <c r="K427" s="122"/>
      <c r="L427" s="115"/>
    </row>
    <row r="428" spans="3:12" ht="15" customHeight="1" x14ac:dyDescent="0.3">
      <c r="C428" s="131"/>
      <c r="D428" s="146"/>
      <c r="E428" s="147"/>
      <c r="F428" s="148"/>
      <c r="G428" s="134"/>
      <c r="H428" s="137"/>
      <c r="I428" s="135"/>
      <c r="J428" s="135"/>
      <c r="K428" s="149"/>
      <c r="L428" s="140"/>
    </row>
    <row r="429" spans="3:12" ht="15" customHeight="1" x14ac:dyDescent="0.2">
      <c r="C429" s="113"/>
      <c r="D429" s="116"/>
      <c r="E429" s="117"/>
      <c r="F429" s="118"/>
      <c r="G429" s="119"/>
      <c r="H429" s="120"/>
      <c r="I429" s="121"/>
      <c r="J429" s="123"/>
      <c r="K429" s="122"/>
      <c r="L429" s="115"/>
    </row>
    <row r="430" spans="3:12" ht="15" customHeight="1" x14ac:dyDescent="0.2">
      <c r="C430" s="113"/>
      <c r="D430" s="94"/>
      <c r="E430" s="109"/>
      <c r="F430" s="95"/>
      <c r="G430" s="119"/>
      <c r="H430" s="141"/>
      <c r="I430" s="88"/>
      <c r="J430" s="123"/>
      <c r="K430" s="93"/>
      <c r="L430" s="115"/>
    </row>
    <row r="431" spans="3:12" ht="15" customHeight="1" x14ac:dyDescent="0.3">
      <c r="C431" s="113"/>
      <c r="D431" s="138"/>
      <c r="E431" s="184"/>
      <c r="F431" s="127"/>
      <c r="G431" s="119"/>
      <c r="H431" s="120"/>
      <c r="I431" s="139"/>
      <c r="J431"/>
      <c r="K431" s="116"/>
      <c r="L431" s="171"/>
    </row>
    <row r="432" spans="3:12" ht="15" customHeight="1" x14ac:dyDescent="0.3">
      <c r="C432" s="113"/>
      <c r="D432" s="116"/>
      <c r="E432" s="117"/>
      <c r="F432" s="127"/>
      <c r="G432" s="119"/>
      <c r="H432" s="120"/>
      <c r="I432" s="139"/>
      <c r="J432"/>
      <c r="K432" s="116"/>
      <c r="L432" s="115"/>
    </row>
    <row r="433" spans="3:12" ht="15" x14ac:dyDescent="0.25">
      <c r="C433" s="156"/>
      <c r="D433" s="157"/>
      <c r="E433" s="158"/>
      <c r="F433" s="159"/>
      <c r="G433" s="160"/>
      <c r="H433" s="161"/>
      <c r="I433" s="162"/>
      <c r="J433" s="162"/>
      <c r="K433" s="163"/>
      <c r="L433" s="164"/>
    </row>
    <row r="434" spans="3:12" ht="15" customHeight="1" x14ac:dyDescent="0.25">
      <c r="C434" s="156"/>
      <c r="D434" s="157"/>
      <c r="E434" s="158"/>
      <c r="F434" s="159"/>
      <c r="G434" s="160"/>
      <c r="H434" s="161"/>
      <c r="I434" s="162"/>
      <c r="J434" s="162"/>
      <c r="K434" s="163"/>
      <c r="L434" s="164"/>
    </row>
    <row r="435" spans="3:12" ht="15" customHeight="1" x14ac:dyDescent="0.2">
      <c r="C435" s="113"/>
      <c r="D435" s="103"/>
      <c r="E435" s="165"/>
      <c r="F435" s="164"/>
      <c r="G435" s="114"/>
      <c r="H435" s="166"/>
      <c r="I435" s="167"/>
      <c r="J435" s="124"/>
      <c r="K435" s="168"/>
      <c r="L435" s="115"/>
    </row>
    <row r="436" spans="3:12" ht="15" customHeight="1" x14ac:dyDescent="0.3">
      <c r="C436" s="113"/>
      <c r="D436" s="99"/>
      <c r="E436" s="87"/>
      <c r="F436" s="101"/>
      <c r="G436" s="114"/>
      <c r="H436" s="120"/>
      <c r="I436" s="151"/>
      <c r="J436"/>
      <c r="K436" s="153"/>
      <c r="L436" s="171"/>
    </row>
    <row r="437" spans="3:12" ht="15.75" x14ac:dyDescent="0.3">
      <c r="C437" s="113"/>
      <c r="D437" s="99"/>
      <c r="E437" s="87"/>
      <c r="F437" s="101"/>
      <c r="G437" s="114"/>
      <c r="H437" s="120"/>
      <c r="I437" s="151"/>
      <c r="J437"/>
      <c r="K437" s="153"/>
      <c r="L437" s="145"/>
    </row>
    <row r="438" spans="3:12" ht="12.75" customHeight="1" x14ac:dyDescent="0.2">
      <c r="C438" s="113"/>
      <c r="D438" s="116"/>
      <c r="E438" s="117"/>
      <c r="F438" s="118"/>
      <c r="G438" s="119"/>
      <c r="H438" s="120"/>
      <c r="I438" s="121"/>
      <c r="J438" s="123"/>
      <c r="K438" s="122"/>
      <c r="L438" s="171"/>
    </row>
  </sheetData>
  <autoFilter ref="A1:L438"/>
  <sortState ref="A173:L299">
    <sortCondition ref="A173:A299"/>
    <sortCondition ref="B173:B299"/>
  </sortState>
  <phoneticPr fontId="0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5"/>
  <sheetViews>
    <sheetView view="pageBreakPreview" topLeftCell="B4" zoomScaleSheetLayoutView="100" workbookViewId="0">
      <selection activeCell="G15" sqref="G15"/>
    </sheetView>
  </sheetViews>
  <sheetFormatPr defaultRowHeight="12.75" outlineLevelCol="1" x14ac:dyDescent="0.3"/>
  <cols>
    <col min="1" max="1" width="12" style="13" hidden="1" customWidth="1" outlineLevel="1"/>
    <col min="2" max="2" width="4.28515625" style="13" customWidth="1" collapsed="1"/>
    <col min="3" max="3" width="21.42578125" style="13" customWidth="1"/>
    <col min="4" max="4" width="6.42578125" style="81" customWidth="1"/>
    <col min="5" max="5" width="6.140625" style="13" customWidth="1"/>
    <col min="6" max="6" width="8.28515625" style="13" bestFit="1" customWidth="1"/>
    <col min="7" max="7" width="12.28515625" style="13" customWidth="1"/>
    <col min="8" max="8" width="5.42578125" style="13" customWidth="1"/>
    <col min="9" max="9" width="10.140625" style="13" customWidth="1"/>
    <col min="10" max="10" width="14" style="13" customWidth="1"/>
    <col min="11" max="11" width="6.140625" style="13" hidden="1" customWidth="1"/>
    <col min="12" max="12" width="6.140625" style="13" customWidth="1"/>
    <col min="13" max="13" width="5.42578125" style="13" hidden="1" customWidth="1"/>
    <col min="14" max="14" width="23.85546875" style="13" customWidth="1"/>
    <col min="15" max="15" width="9.140625" style="32" customWidth="1" outlineLevel="1"/>
    <col min="16" max="16" width="9.140625" style="15" customWidth="1" outlineLevel="1"/>
    <col min="17" max="16384" width="9.140625" style="13"/>
  </cols>
  <sheetData>
    <row r="1" spans="1:19" ht="15.75" x14ac:dyDescent="0.3">
      <c r="B1" s="28" t="str">
        <f>Расп!B26</f>
        <v>ЧЕМПИОНАТ г.Москвы по легкой атлетике</v>
      </c>
      <c r="D1" s="80"/>
      <c r="E1" s="15"/>
      <c r="O1" s="20"/>
      <c r="P1" s="19"/>
      <c r="Q1" s="37" t="s">
        <v>47</v>
      </c>
      <c r="R1" s="59">
        <v>6</v>
      </c>
    </row>
    <row r="2" spans="1:19" ht="15.75" x14ac:dyDescent="0.3">
      <c r="B2" s="28" t="str">
        <f>Расп!B27</f>
        <v>Москва, ЛФК ЦСКА 23-24.01.2014г.</v>
      </c>
      <c r="D2" s="80"/>
      <c r="E2" s="15"/>
      <c r="O2" s="20"/>
      <c r="P2" s="19"/>
      <c r="Q2" s="37" t="s">
        <v>48</v>
      </c>
      <c r="R2" s="59">
        <v>7.31</v>
      </c>
      <c r="S2" s="37" t="s">
        <v>47</v>
      </c>
    </row>
    <row r="3" spans="1:19" x14ac:dyDescent="0.3">
      <c r="C3" s="22"/>
      <c r="D3" s="80"/>
      <c r="E3" s="15"/>
      <c r="O3" s="20"/>
      <c r="P3" s="19"/>
      <c r="Q3" s="37" t="s">
        <v>49</v>
      </c>
      <c r="R3" s="59">
        <v>7.51</v>
      </c>
      <c r="S3" s="37" t="s">
        <v>48</v>
      </c>
    </row>
    <row r="4" spans="1:19" ht="15.75" x14ac:dyDescent="0.3">
      <c r="C4" s="28" t="str">
        <f>Расп!B7</f>
        <v>БЕГ 60м</v>
      </c>
      <c r="D4" s="80"/>
      <c r="E4" s="15"/>
      <c r="G4" s="64">
        <f>Расп!A15</f>
        <v>41663</v>
      </c>
      <c r="H4" s="226">
        <f>Расп!F7</f>
        <v>0</v>
      </c>
      <c r="I4" s="65"/>
      <c r="L4" s="23"/>
      <c r="O4" s="20"/>
      <c r="P4" s="19"/>
      <c r="Q4" s="37">
        <v>1</v>
      </c>
      <c r="R4" s="59">
        <v>7.85</v>
      </c>
      <c r="S4" s="37" t="s">
        <v>49</v>
      </c>
    </row>
    <row r="5" spans="1:19" ht="15.75" x14ac:dyDescent="0.3">
      <c r="C5" s="28" t="str">
        <f>Расп!B29</f>
        <v>ЖЕНЩИНЫ</v>
      </c>
      <c r="D5" s="80"/>
      <c r="E5" s="15"/>
      <c r="G5" s="251" t="s">
        <v>28</v>
      </c>
      <c r="H5" s="341" t="s">
        <v>515</v>
      </c>
      <c r="I5" s="226"/>
      <c r="K5" s="23" t="str">
        <f>Расп!C7</f>
        <v>17.45</v>
      </c>
      <c r="L5" s="25"/>
      <c r="O5" s="26" t="s">
        <v>15</v>
      </c>
      <c r="P5" s="19"/>
      <c r="Q5" s="37">
        <v>2</v>
      </c>
      <c r="R5" s="59">
        <v>8.25</v>
      </c>
      <c r="S5" s="37">
        <v>1</v>
      </c>
    </row>
    <row r="6" spans="1:19" ht="15.75" x14ac:dyDescent="0.3">
      <c r="C6" s="27" t="s">
        <v>536</v>
      </c>
      <c r="D6" s="80"/>
      <c r="E6" s="15"/>
      <c r="G6" s="225" t="s">
        <v>11</v>
      </c>
      <c r="H6" s="226">
        <f>Расп!H7</f>
        <v>0</v>
      </c>
      <c r="I6" s="65"/>
      <c r="J6" s="24"/>
      <c r="K6" s="25">
        <f>Расп!D7</f>
        <v>0</v>
      </c>
      <c r="O6" s="26" t="s">
        <v>16</v>
      </c>
      <c r="P6" s="19"/>
      <c r="Q6" s="37">
        <v>3</v>
      </c>
      <c r="R6" s="59">
        <v>8.65</v>
      </c>
      <c r="S6" s="37">
        <v>2</v>
      </c>
    </row>
    <row r="7" spans="1:19" ht="15.75" x14ac:dyDescent="0.3">
      <c r="C7" s="45" t="s">
        <v>66</v>
      </c>
      <c r="D7" s="80"/>
      <c r="E7" s="15"/>
      <c r="O7" s="263" t="s">
        <v>17</v>
      </c>
      <c r="P7" s="264"/>
      <c r="Q7" s="37" t="s">
        <v>34</v>
      </c>
      <c r="R7" s="59">
        <v>9.15</v>
      </c>
      <c r="S7" s="37">
        <v>3</v>
      </c>
    </row>
    <row r="8" spans="1:19" s="37" customFormat="1" x14ac:dyDescent="0.3">
      <c r="A8" s="289" t="s">
        <v>30</v>
      </c>
      <c r="B8" s="38" t="s">
        <v>24</v>
      </c>
      <c r="C8" s="38" t="s">
        <v>12</v>
      </c>
      <c r="D8" s="303" t="s">
        <v>0</v>
      </c>
      <c r="E8" s="38" t="s">
        <v>54</v>
      </c>
      <c r="F8" s="38" t="s">
        <v>6</v>
      </c>
      <c r="G8" s="38" t="s">
        <v>7</v>
      </c>
      <c r="H8" s="38" t="s">
        <v>14</v>
      </c>
      <c r="I8" s="38" t="s">
        <v>636</v>
      </c>
      <c r="J8" s="38" t="s">
        <v>534</v>
      </c>
      <c r="K8" s="38" t="s">
        <v>67</v>
      </c>
      <c r="L8" s="38" t="s">
        <v>40</v>
      </c>
      <c r="M8" s="38" t="s">
        <v>20</v>
      </c>
      <c r="N8" s="38" t="s">
        <v>42</v>
      </c>
      <c r="O8" s="267" t="s">
        <v>19</v>
      </c>
      <c r="P8" s="26" t="s">
        <v>18</v>
      </c>
      <c r="Q8" s="37" t="s">
        <v>33</v>
      </c>
      <c r="R8" s="59">
        <v>9.65</v>
      </c>
      <c r="S8" s="37" t="s">
        <v>34</v>
      </c>
    </row>
    <row r="9" spans="1:19" s="37" customFormat="1" ht="15.75" x14ac:dyDescent="0.25">
      <c r="A9" s="13">
        <f t="shared" ref="A9:A12" ca="1" si="0">RAND()</f>
        <v>0.30597337864274654</v>
      </c>
      <c r="B9" s="79">
        <v>1</v>
      </c>
      <c r="C9" s="206" t="str">
        <f>VLOOKUP(H9,Уч!$C$2:$L$1101,2,FALSE)</f>
        <v>Ярушкина Виктория</v>
      </c>
      <c r="D9" s="207">
        <f>VLOOKUP(H9,Уч!$C$2:$L$1101,3,FALSE)</f>
        <v>33332</v>
      </c>
      <c r="E9" s="208" t="str">
        <f>VLOOKUP(H9,Уч!$C$2:$L$1101,4,FALSE)</f>
        <v>мсмк</v>
      </c>
      <c r="F9" s="209" t="str">
        <f>VLOOKUP(H9,Уч!$C$2:$L$1101,5,FALSE)</f>
        <v>Москва</v>
      </c>
      <c r="G9" s="210" t="str">
        <f>VLOOKUP(H9,Уч!$C$2:$L$1101,6,FALSE)</f>
        <v>ЦСП по л/а - СДЮСШОР 44 - ЦСКА</v>
      </c>
      <c r="H9" s="115">
        <v>415</v>
      </c>
      <c r="I9" s="211">
        <v>7.45</v>
      </c>
      <c r="J9" s="211">
        <f t="shared" ref="J9:J33" si="1">O9/100</f>
        <v>7.39</v>
      </c>
      <c r="K9" s="219"/>
      <c r="L9" s="215" t="str">
        <f t="shared" ref="L9" si="2">LOOKUP(I9,$R$1:$R$10,$Q$1:$Q$10)</f>
        <v>мс</v>
      </c>
      <c r="M9" s="304"/>
      <c r="N9" s="216" t="str">
        <f>VLOOKUP(H9,Уч!$C$2:$L$1101,9,FALSE)</f>
        <v>Вдовин М.В., Полоницкий А.Г.,
Калашникова О.Ю.</v>
      </c>
      <c r="O9" s="214">
        <v>739</v>
      </c>
      <c r="P9" s="49"/>
      <c r="Q9" s="37" t="s">
        <v>63</v>
      </c>
      <c r="S9" s="37" t="s">
        <v>32</v>
      </c>
    </row>
    <row r="10" spans="1:19" ht="15.75" x14ac:dyDescent="0.25">
      <c r="A10" s="13">
        <f t="shared" ca="1" si="0"/>
        <v>0.19685425374105059</v>
      </c>
      <c r="B10" s="79">
        <v>2</v>
      </c>
      <c r="C10" s="206" t="str">
        <f>VLOOKUP(H10,Уч!$C$2:$L$1101,2,FALSE)</f>
        <v>Вороненкова Екатерина</v>
      </c>
      <c r="D10" s="207">
        <f>VLOOKUP(H10,Уч!$C$2:$L$1101,3,FALSE)</f>
        <v>32394</v>
      </c>
      <c r="E10" s="208" t="str">
        <f>VLOOKUP(H10,Уч!$C$2:$L$1101,4,FALSE)</f>
        <v>мсмк</v>
      </c>
      <c r="F10" s="209" t="str">
        <f>VLOOKUP(H10,Уч!$C$2:$L$1101,5,FALSE)</f>
        <v>Москва-Калужская</v>
      </c>
      <c r="G10" s="210" t="str">
        <f>VLOOKUP(H10,Уч!$C$2:$L$1101,6,FALSE)</f>
        <v>ГБУ ЦСП ЛУЧ ЦСКА</v>
      </c>
      <c r="H10" s="115">
        <v>389</v>
      </c>
      <c r="I10" s="211">
        <v>7.4</v>
      </c>
      <c r="J10" s="211">
        <f t="shared" si="1"/>
        <v>7.4</v>
      </c>
      <c r="K10" s="219"/>
      <c r="L10" s="215" t="str">
        <f t="shared" ref="L10:L37" si="3">LOOKUP(I10,$R$1:$R$10,$Q$1:$Q$10)</f>
        <v>мс</v>
      </c>
      <c r="M10" s="304"/>
      <c r="N10" s="216" t="str">
        <f>VLOOKUP(H10,Уч!$C$2:$L$1101,9,FALSE)</f>
        <v>ЗТР Михеева ВВ</v>
      </c>
      <c r="O10" s="214">
        <v>740</v>
      </c>
      <c r="P10" s="49"/>
      <c r="Q10" s="37"/>
      <c r="R10" s="37">
        <v>56</v>
      </c>
      <c r="S10" s="37" t="s">
        <v>63</v>
      </c>
    </row>
    <row r="11" spans="1:19" ht="15.75" x14ac:dyDescent="0.25">
      <c r="A11" s="13">
        <f t="shared" ca="1" si="0"/>
        <v>0.17921595965222381</v>
      </c>
      <c r="B11" s="79">
        <v>3</v>
      </c>
      <c r="C11" s="206" t="str">
        <f>VLOOKUP(H11,Уч!$C$2:$L$1101,2,FALSE)</f>
        <v>Терехина Ольга</v>
      </c>
      <c r="D11" s="207">
        <f>VLOOKUP(H11,Уч!$C$2:$L$1101,3,FALSE)</f>
        <v>33292</v>
      </c>
      <c r="E11" s="208" t="str">
        <f>VLOOKUP(H11,Уч!$C$2:$L$1101,4,FALSE)</f>
        <v>мс</v>
      </c>
      <c r="F11" s="209" t="str">
        <f>VLOOKUP(H11,Уч!$C$2:$L$1101,5,FALSE)</f>
        <v>Москва</v>
      </c>
      <c r="G11" s="210" t="str">
        <f>VLOOKUP(H11,Уч!$C$2:$L$1101,6,FALSE)</f>
        <v>МГФСО</v>
      </c>
      <c r="H11" s="115">
        <v>412</v>
      </c>
      <c r="I11" s="211">
        <v>7.47</v>
      </c>
      <c r="J11" s="211">
        <f t="shared" si="1"/>
        <v>7.47</v>
      </c>
      <c r="K11" s="219"/>
      <c r="L11" s="215" t="str">
        <f t="shared" si="3"/>
        <v>мс</v>
      </c>
      <c r="M11" s="304"/>
      <c r="N11" s="216" t="str">
        <f>VLOOKUP(H11,Уч!$C$2:$L$1101,9,FALSE)</f>
        <v>Чемерисов Н.Ф.Гордеев Ю.</v>
      </c>
      <c r="O11" s="214">
        <v>747</v>
      </c>
      <c r="P11" s="49"/>
    </row>
    <row r="12" spans="1:19" ht="15.75" x14ac:dyDescent="0.25">
      <c r="A12" s="13">
        <f t="shared" ca="1" si="0"/>
        <v>0.7279641704148726</v>
      </c>
      <c r="B12" s="79">
        <v>4</v>
      </c>
      <c r="C12" s="206" t="str">
        <f>VLOOKUP(H12,Уч!$C$2:$L$1101,2,FALSE)</f>
        <v>Кузина Екатерина</v>
      </c>
      <c r="D12" s="207">
        <f>VLOOKUP(H12,Уч!$C$2:$L$1101,3,FALSE)</f>
        <v>33417</v>
      </c>
      <c r="E12" s="208" t="str">
        <f>VLOOKUP(H12,Уч!$C$2:$L$1101,4,FALSE)</f>
        <v>мсмк</v>
      </c>
      <c r="F12" s="209" t="str">
        <f>VLOOKUP(H12,Уч!$C$2:$L$1101,5,FALSE)</f>
        <v>Москва</v>
      </c>
      <c r="G12" s="210" t="str">
        <f>VLOOKUP(H12,Уч!$C$2:$L$1101,6,FALSE)</f>
        <v>Юность Москвы</v>
      </c>
      <c r="H12" s="115">
        <v>400</v>
      </c>
      <c r="I12" s="211">
        <v>7.54</v>
      </c>
      <c r="J12" s="211">
        <f t="shared" si="1"/>
        <v>7.53</v>
      </c>
      <c r="K12" s="219"/>
      <c r="L12" s="215" t="str">
        <f t="shared" si="3"/>
        <v>кмс</v>
      </c>
      <c r="M12" s="304"/>
      <c r="N12" s="216" t="str">
        <f>VLOOKUP(H12,Уч!$C$2:$L$1101,9,FALSE)</f>
        <v>Кузин В.В.</v>
      </c>
      <c r="O12" s="214">
        <v>753</v>
      </c>
      <c r="P12" s="49"/>
    </row>
    <row r="13" spans="1:19" ht="15.75" x14ac:dyDescent="0.25">
      <c r="B13" s="79">
        <v>5</v>
      </c>
      <c r="C13" s="206" t="str">
        <f>VLOOKUP(H13,Уч!$C$2:$L$1101,2,FALSE)</f>
        <v xml:space="preserve">Гаджиева Анастасия </v>
      </c>
      <c r="D13" s="207">
        <f>VLOOKUP(H13,Уч!$C$2:$L$1101,3,FALSE)</f>
        <v>35226</v>
      </c>
      <c r="E13" s="208" t="str">
        <f>VLOOKUP(H13,Уч!$C$2:$L$1101,4,FALSE)</f>
        <v>кмс</v>
      </c>
      <c r="F13" s="209" t="str">
        <f>VLOOKUP(H13,Уч!$C$2:$L$1101,5,FALSE)</f>
        <v>Москва</v>
      </c>
      <c r="G13" s="210" t="str">
        <f>VLOOKUP(H13,Уч!$C$2:$L$1101,6,FALSE)</f>
        <v>Ю.М.-Знаменские,УОР-2</v>
      </c>
      <c r="H13" s="115">
        <v>390</v>
      </c>
      <c r="I13" s="211">
        <v>7.64</v>
      </c>
      <c r="J13" s="211">
        <f t="shared" si="1"/>
        <v>7.59</v>
      </c>
      <c r="K13" s="219"/>
      <c r="L13" s="215" t="str">
        <f t="shared" si="3"/>
        <v>кмс</v>
      </c>
      <c r="M13" s="304"/>
      <c r="N13" s="216" t="str">
        <f>VLOOKUP(H13,Уч!$C$2:$L$1101,9,FALSE)</f>
        <v>Васяткины В.П., А.В.,Капелюшне С.Т.</v>
      </c>
      <c r="O13" s="214">
        <v>759</v>
      </c>
      <c r="P13" s="49"/>
    </row>
    <row r="14" spans="1:19" ht="15.75" x14ac:dyDescent="0.25">
      <c r="B14" s="79">
        <v>6</v>
      </c>
      <c r="C14" s="206" t="str">
        <f>VLOOKUP(H14,Уч!$C$2:$L$1101,2,FALSE)</f>
        <v>Кузнецова Кристина</v>
      </c>
      <c r="D14" s="207">
        <f>VLOOKUP(H14,Уч!$C$2:$L$1101,3,FALSE)</f>
        <v>34906</v>
      </c>
      <c r="E14" s="208" t="str">
        <f>VLOOKUP(H14,Уч!$C$2:$L$1101,4,FALSE)</f>
        <v>кмс</v>
      </c>
      <c r="F14" s="209" t="str">
        <f>VLOOKUP(H14,Уч!$C$2:$L$1101,5,FALSE)</f>
        <v>Москва</v>
      </c>
      <c r="G14" s="210" t="str">
        <f>VLOOKUP(H14,Уч!$C$2:$L$1101,6,FALSE)</f>
        <v>РОО КСК ЛУЧ</v>
      </c>
      <c r="H14" s="115">
        <v>401</v>
      </c>
      <c r="I14" s="211">
        <v>7.84</v>
      </c>
      <c r="J14" s="211">
        <f t="shared" si="1"/>
        <v>7.82</v>
      </c>
      <c r="K14" s="219"/>
      <c r="L14" s="215" t="str">
        <f t="shared" si="3"/>
        <v>кмс</v>
      </c>
      <c r="M14" s="304"/>
      <c r="N14" s="216" t="str">
        <f>VLOOKUP(H14,Уч!$C$2:$L$1101,9,FALSE)</f>
        <v>Федорива Л.В., Казанцев Л.А.</v>
      </c>
      <c r="O14" s="214">
        <v>782</v>
      </c>
      <c r="P14" s="49"/>
    </row>
    <row r="15" spans="1:19" ht="15.75" x14ac:dyDescent="0.25">
      <c r="B15" s="79">
        <v>7</v>
      </c>
      <c r="C15" s="206" t="str">
        <f>VLOOKUP(H15,Уч!$C$2:$L$1101,2,FALSE)</f>
        <v>Рыжкова София</v>
      </c>
      <c r="D15" s="207">
        <f>VLOOKUP(H15,Уч!$C$2:$L$1101,3,FALSE)</f>
        <v>35324</v>
      </c>
      <c r="E15" s="208" t="str">
        <f>VLOOKUP(H15,Уч!$C$2:$L$1101,4,FALSE)</f>
        <v>кмс</v>
      </c>
      <c r="F15" s="209" t="str">
        <f>VLOOKUP(H15,Уч!$C$2:$L$1101,5,FALSE)</f>
        <v>Москва</v>
      </c>
      <c r="G15" s="210" t="str">
        <f>VLOOKUP(H15,Уч!$C$2:$L$1101,6,FALSE)</f>
        <v>Юность Москвы</v>
      </c>
      <c r="H15" s="115">
        <v>407</v>
      </c>
      <c r="I15" s="211">
        <v>8</v>
      </c>
      <c r="J15" s="211">
        <f t="shared" si="1"/>
        <v>7.99</v>
      </c>
      <c r="K15" s="219"/>
      <c r="L15" s="215">
        <f t="shared" si="3"/>
        <v>1</v>
      </c>
      <c r="M15" s="304"/>
      <c r="N15" s="216" t="str">
        <f>VLOOKUP(H15,Уч!$C$2:$L$1101,9,FALSE)</f>
        <v>Литовченко И.Е, Дашкин И.Г</v>
      </c>
      <c r="O15" s="214">
        <v>799</v>
      </c>
      <c r="P15" s="49"/>
    </row>
    <row r="16" spans="1:19" ht="15.75" x14ac:dyDescent="0.25">
      <c r="A16" s="13">
        <f t="shared" ref="A16:A19" ca="1" si="4">RAND()</f>
        <v>0.81418309537140687</v>
      </c>
      <c r="B16" s="79">
        <v>8</v>
      </c>
      <c r="C16" s="206" t="str">
        <f>VLOOKUP(H16,Уч!$C$2:$L$1101,2,FALSE)</f>
        <v>Кабакова Светлана</v>
      </c>
      <c r="D16" s="207">
        <f>VLOOKUP(H16,Уч!$C$2:$L$1101,3,FALSE)</f>
        <v>33922</v>
      </c>
      <c r="E16" s="208" t="str">
        <f>VLOOKUP(H16,Уч!$C$2:$L$1101,4,FALSE)</f>
        <v>кмс</v>
      </c>
      <c r="F16" s="209" t="str">
        <f>VLOOKUP(H16,Уч!$C$2:$L$1101,5,FALSE)</f>
        <v>Москва</v>
      </c>
      <c r="G16" s="210" t="str">
        <f>VLOOKUP(H16,Уч!$C$2:$L$1101,6,FALSE)</f>
        <v>Ю.М.-Знаменские</v>
      </c>
      <c r="H16" s="115">
        <v>397</v>
      </c>
      <c r="I16" s="211">
        <v>8</v>
      </c>
      <c r="J16" s="211">
        <f t="shared" si="1"/>
        <v>8.01</v>
      </c>
      <c r="K16" s="219"/>
      <c r="L16" s="215">
        <f t="shared" si="3"/>
        <v>1</v>
      </c>
      <c r="M16" s="304"/>
      <c r="N16" s="216" t="str">
        <f>VLOOKUP(H16,Уч!$C$2:$L$1101,9,FALSE)</f>
        <v>Палеха, Ульянов</v>
      </c>
      <c r="O16" s="214">
        <v>801</v>
      </c>
      <c r="P16" s="49"/>
    </row>
    <row r="17" spans="1:19" ht="15.75" x14ac:dyDescent="0.25">
      <c r="A17" s="13">
        <f t="shared" ca="1" si="4"/>
        <v>2.7816596626848988E-2</v>
      </c>
      <c r="B17" s="79">
        <v>9</v>
      </c>
      <c r="C17" s="206" t="str">
        <f>VLOOKUP(H17,Уч!$C$2:$L$1101,2,FALSE)</f>
        <v>Давыдова Валерия</v>
      </c>
      <c r="D17" s="207">
        <f>VLOOKUP(H17,Уч!$C$2:$L$1101,3,FALSE)</f>
        <v>33997</v>
      </c>
      <c r="E17" s="208" t="str">
        <f>VLOOKUP(H17,Уч!$C$2:$L$1101,4,FALSE)</f>
        <v>кмс</v>
      </c>
      <c r="F17" s="209" t="str">
        <f>VLOOKUP(H17,Уч!$C$2:$L$1101,5,FALSE)</f>
        <v>Москва</v>
      </c>
      <c r="G17" s="210" t="str">
        <f>VLOOKUP(H17,Уч!$C$2:$L$1101,6,FALSE)</f>
        <v>СДЮШОР ЦСКА</v>
      </c>
      <c r="H17" s="115">
        <v>392</v>
      </c>
      <c r="I17" s="211">
        <v>8.02</v>
      </c>
      <c r="J17" s="211"/>
      <c r="K17" s="219"/>
      <c r="L17" s="215">
        <f t="shared" si="3"/>
        <v>1</v>
      </c>
      <c r="M17" s="304"/>
      <c r="N17" s="216" t="str">
        <f>VLOOKUP(H17,Уч!$C$2:$L$1101,9,FALSE)</f>
        <v>Полоницкий А.Е.,Вдовин М.В.</v>
      </c>
      <c r="O17" s="214">
        <v>802</v>
      </c>
      <c r="P17" s="49"/>
    </row>
    <row r="18" spans="1:19" ht="15.75" x14ac:dyDescent="0.25">
      <c r="A18" s="13">
        <f t="shared" ca="1" si="4"/>
        <v>0.10733113352991297</v>
      </c>
      <c r="B18" s="79">
        <v>10</v>
      </c>
      <c r="C18" s="206" t="str">
        <f>VLOOKUP(H18,Уч!$C$2:$L$1101,2,FALSE)</f>
        <v>Строкина Вера</v>
      </c>
      <c r="D18" s="207">
        <f>VLOOKUP(H18,Уч!$C$2:$L$1101,3,FALSE)</f>
        <v>34839</v>
      </c>
      <c r="E18" s="208">
        <f>VLOOKUP(H18,Уч!$C$2:$L$1101,4,FALSE)</f>
        <v>1</v>
      </c>
      <c r="F18" s="209" t="str">
        <f>VLOOKUP(H18,Уч!$C$2:$L$1101,5,FALSE)</f>
        <v>Москва</v>
      </c>
      <c r="G18" s="210" t="str">
        <f>VLOOKUP(H18,Уч!$C$2:$L$1101,6,FALSE)</f>
        <v>Ю.М.-Знаменские</v>
      </c>
      <c r="H18" s="115">
        <v>411</v>
      </c>
      <c r="I18" s="211">
        <v>8.0299999999999994</v>
      </c>
      <c r="J18" s="211"/>
      <c r="K18" s="219"/>
      <c r="L18" s="215">
        <f t="shared" si="3"/>
        <v>1</v>
      </c>
      <c r="M18" s="304"/>
      <c r="N18" s="216" t="str">
        <f>VLOOKUP(H18,Уч!$C$2:$L$1101,9,FALSE)</f>
        <v>Палеха, Ульянов</v>
      </c>
      <c r="O18" s="214">
        <v>803</v>
      </c>
      <c r="P18" s="49"/>
    </row>
    <row r="19" spans="1:19" ht="15.75" x14ac:dyDescent="0.25">
      <c r="A19" s="13">
        <f t="shared" ca="1" si="4"/>
        <v>0.58964004321445906</v>
      </c>
      <c r="B19" s="79">
        <v>11</v>
      </c>
      <c r="C19" s="206" t="str">
        <f>VLOOKUP(H19,Уч!$C$2:$L$1101,2,FALSE)</f>
        <v>Гришина Анна</v>
      </c>
      <c r="D19" s="207">
        <f>VLOOKUP(H19,Уч!$C$2:$L$1101,3,FALSE)</f>
        <v>34052</v>
      </c>
      <c r="E19" s="208" t="str">
        <f>VLOOKUP(H19,Уч!$C$2:$L$1101,4,FALSE)</f>
        <v>кмс</v>
      </c>
      <c r="F19" s="209" t="str">
        <f>VLOOKUP(H19,Уч!$C$2:$L$1101,5,FALSE)</f>
        <v>Москва</v>
      </c>
      <c r="G19" s="210" t="str">
        <f>VLOOKUP(H19,Уч!$C$2:$L$1101,6,FALSE)</f>
        <v>МГУ</v>
      </c>
      <c r="H19" s="115">
        <v>391</v>
      </c>
      <c r="I19" s="211">
        <v>8.0399999999999991</v>
      </c>
      <c r="J19" s="211"/>
      <c r="K19" s="219"/>
      <c r="L19" s="215">
        <f t="shared" si="3"/>
        <v>1</v>
      </c>
      <c r="M19" s="304"/>
      <c r="N19" s="216" t="str">
        <f>VLOOKUP(H19,Уч!$C$2:$L$1101,9,FALSE)</f>
        <v>Паращук В.Н.</v>
      </c>
      <c r="O19" s="214">
        <v>804</v>
      </c>
      <c r="P19" s="49"/>
    </row>
    <row r="20" spans="1:19" ht="15.75" x14ac:dyDescent="0.25">
      <c r="B20" s="79">
        <v>12</v>
      </c>
      <c r="C20" s="206" t="str">
        <f>VLOOKUP(H20,Уч!$C$2:$L$1101,2,FALSE)</f>
        <v>Ворожцова Валентина</v>
      </c>
      <c r="D20" s="207">
        <f>VLOOKUP(H20,Уч!$C$2:$L$1101,3,FALSE)</f>
        <v>34341</v>
      </c>
      <c r="E20" s="208">
        <f>VLOOKUP(H20,Уч!$C$2:$L$1101,4,FALSE)</f>
        <v>1</v>
      </c>
      <c r="F20" s="209" t="str">
        <f>VLOOKUP(H20,Уч!$C$2:$L$1101,5,FALSE)</f>
        <v>Москва</v>
      </c>
      <c r="G20" s="210" t="str">
        <f>VLOOKUP(H20,Уч!$C$2:$L$1101,6,FALSE)</f>
        <v>СДЮШОР ЦСКА</v>
      </c>
      <c r="H20" s="115">
        <v>388</v>
      </c>
      <c r="I20" s="211">
        <v>8.06</v>
      </c>
      <c r="J20" s="211"/>
      <c r="K20" s="219"/>
      <c r="L20" s="215">
        <f t="shared" si="3"/>
        <v>1</v>
      </c>
      <c r="M20" s="304"/>
      <c r="N20" s="216" t="str">
        <f>VLOOKUP(H20,Уч!$C$2:$L$1101,9,FALSE)</f>
        <v>Оськин С.Ю.</v>
      </c>
      <c r="O20" s="214">
        <v>806</v>
      </c>
      <c r="P20" s="49"/>
    </row>
    <row r="21" spans="1:19" ht="15.75" x14ac:dyDescent="0.25">
      <c r="B21" s="79">
        <v>13</v>
      </c>
      <c r="C21" s="206" t="str">
        <f>VLOOKUP(H21,Уч!$C$2:$L$1101,2,FALSE)</f>
        <v>Левчина Ксения</v>
      </c>
      <c r="D21" s="207">
        <f>VLOOKUP(H21,Уч!$C$2:$L$1101,3,FALSE)</f>
        <v>35069</v>
      </c>
      <c r="E21" s="208">
        <f>VLOOKUP(H21,Уч!$C$2:$L$1101,4,FALSE)</f>
        <v>1</v>
      </c>
      <c r="F21" s="209" t="str">
        <f>VLOOKUP(H21,Уч!$C$2:$L$1101,5,FALSE)</f>
        <v>Москва</v>
      </c>
      <c r="G21" s="210" t="str">
        <f>VLOOKUP(H21,Уч!$C$2:$L$1101,6,FALSE)</f>
        <v>СДЮСШОР 24</v>
      </c>
      <c r="H21" s="115">
        <v>402</v>
      </c>
      <c r="I21" s="211">
        <v>8.1</v>
      </c>
      <c r="J21" s="211"/>
      <c r="K21" s="219"/>
      <c r="L21" s="215">
        <f t="shared" si="3"/>
        <v>1</v>
      </c>
      <c r="M21" s="304"/>
      <c r="N21" s="216" t="str">
        <f>VLOOKUP(H21,Уч!$C$2:$L$1101,9,FALSE)</f>
        <v>Ревун Д.Д.</v>
      </c>
      <c r="O21" s="214">
        <v>810</v>
      </c>
      <c r="P21" s="49"/>
    </row>
    <row r="22" spans="1:19" ht="15.75" x14ac:dyDescent="0.25">
      <c r="B22" s="79">
        <v>14</v>
      </c>
      <c r="C22" s="206" t="str">
        <f>VLOOKUP(H22,Уч!$C$2:$L$1101,2,FALSE)</f>
        <v>Эшкинина Ульяна</v>
      </c>
      <c r="D22" s="207">
        <f>VLOOKUP(H22,Уч!$C$2:$L$1101,3,FALSE)</f>
        <v>34924</v>
      </c>
      <c r="E22" s="208" t="str">
        <f>VLOOKUP(H22,Уч!$C$2:$L$1101,4,FALSE)</f>
        <v>кмс</v>
      </c>
      <c r="F22" s="209" t="str">
        <f>VLOOKUP(H22,Уч!$C$2:$L$1101,5,FALSE)</f>
        <v>Москва</v>
      </c>
      <c r="G22" s="210" t="str">
        <f>VLOOKUP(H22,Уч!$C$2:$L$1101,6,FALSE)</f>
        <v>МГУ</v>
      </c>
      <c r="H22" s="115">
        <v>414</v>
      </c>
      <c r="I22" s="211">
        <v>8.1</v>
      </c>
      <c r="J22" s="211"/>
      <c r="K22" s="219"/>
      <c r="L22" s="215">
        <f t="shared" si="3"/>
        <v>1</v>
      </c>
      <c r="M22" s="304"/>
      <c r="N22" s="216" t="str">
        <f>VLOOKUP(H22,Уч!$C$2:$L$1101,9,FALSE)</f>
        <v>Паращук В.Н.</v>
      </c>
      <c r="O22" s="214">
        <v>810</v>
      </c>
      <c r="P22" s="49"/>
    </row>
    <row r="23" spans="1:19" ht="15.75" x14ac:dyDescent="0.25">
      <c r="B23" s="79">
        <v>15</v>
      </c>
      <c r="C23" s="206" t="str">
        <f>VLOOKUP(H23,Уч!$C$2:$L$1101,2,FALSE)</f>
        <v>Демкина Яна</v>
      </c>
      <c r="D23" s="207">
        <f>VLOOKUP(H23,Уч!$C$2:$L$1101,3,FALSE)</f>
        <v>35088</v>
      </c>
      <c r="E23" s="208" t="str">
        <f>VLOOKUP(H23,Уч!$C$2:$L$1101,4,FALSE)</f>
        <v>кмс</v>
      </c>
      <c r="F23" s="209" t="str">
        <f>VLOOKUP(H23,Уч!$C$2:$L$1101,5,FALSE)</f>
        <v>Москва</v>
      </c>
      <c r="G23" s="210" t="str">
        <f>VLOOKUP(H23,Уч!$C$2:$L$1101,6,FALSE)</f>
        <v>СДЮШОР ЦСКА</v>
      </c>
      <c r="H23" s="115">
        <v>393</v>
      </c>
      <c r="I23" s="211">
        <v>8.17</v>
      </c>
      <c r="J23" s="211"/>
      <c r="K23" s="219"/>
      <c r="L23" s="215">
        <f t="shared" si="3"/>
        <v>1</v>
      </c>
      <c r="M23" s="304"/>
      <c r="N23" s="216" t="str">
        <f>VLOOKUP(H23,Уч!$C$2:$L$1101,9,FALSE)</f>
        <v>Михеева В.В.,Смирнова Т.В.</v>
      </c>
      <c r="O23" s="214">
        <v>817</v>
      </c>
      <c r="P23" s="49"/>
    </row>
    <row r="24" spans="1:19" s="37" customFormat="1" ht="15.75" x14ac:dyDescent="0.25">
      <c r="A24" s="13">
        <f t="shared" ref="A24:A27" ca="1" si="5">RAND()</f>
        <v>0.30191604738189681</v>
      </c>
      <c r="B24" s="79">
        <v>16</v>
      </c>
      <c r="C24" s="206" t="str">
        <f>VLOOKUP(H24,Уч!$C$2:$L$1101,2,FALSE)</f>
        <v>Дмитриева Мила</v>
      </c>
      <c r="D24" s="207">
        <f>VLOOKUP(H24,Уч!$C$2:$L$1101,3,FALSE)</f>
        <v>35002</v>
      </c>
      <c r="E24" s="208">
        <f>VLOOKUP(H24,Уч!$C$2:$L$1101,4,FALSE)</f>
        <v>1</v>
      </c>
      <c r="F24" s="209" t="str">
        <f>VLOOKUP(H24,Уч!$C$2:$L$1101,5,FALSE)</f>
        <v>Москва</v>
      </c>
      <c r="G24" s="210" t="str">
        <f>VLOOKUP(H24,Уч!$C$2:$L$1101,6,FALSE)</f>
        <v>СДЮСШОР 24</v>
      </c>
      <c r="H24" s="115">
        <v>394</v>
      </c>
      <c r="I24" s="211">
        <v>8.24</v>
      </c>
      <c r="J24" s="211"/>
      <c r="K24" s="219"/>
      <c r="L24" s="215">
        <f t="shared" si="3"/>
        <v>1</v>
      </c>
      <c r="M24" s="304"/>
      <c r="N24" s="216" t="str">
        <f>VLOOKUP(H24,Уч!$C$2:$L$1101,9,FALSE)</f>
        <v>Терехова Н.В. Варфоломеева Н.А.</v>
      </c>
      <c r="O24" s="214">
        <v>824</v>
      </c>
      <c r="P24" s="49"/>
      <c r="Q24" s="37" t="s">
        <v>63</v>
      </c>
      <c r="R24" s="37">
        <v>9.5500000000000007</v>
      </c>
      <c r="S24" s="37" t="s">
        <v>32</v>
      </c>
    </row>
    <row r="25" spans="1:19" ht="15.75" x14ac:dyDescent="0.25">
      <c r="A25" s="13">
        <f t="shared" ca="1" si="5"/>
        <v>0.90554905340060898</v>
      </c>
      <c r="B25" s="79">
        <v>17</v>
      </c>
      <c r="C25" s="206" t="str">
        <f>VLOOKUP(H25,Уч!$C$2:$L$1101,2,FALSE)</f>
        <v>Лемова Мария</v>
      </c>
      <c r="D25" s="207">
        <f>VLOOKUP(H25,Уч!$C$2:$L$1101,3,FALSE)</f>
        <v>34446</v>
      </c>
      <c r="E25" s="208">
        <f>VLOOKUP(H25,Уч!$C$2:$L$1101,4,FALSE)</f>
        <v>1</v>
      </c>
      <c r="F25" s="209" t="str">
        <f>VLOOKUP(H25,Уч!$C$2:$L$1101,5,FALSE)</f>
        <v>Москва</v>
      </c>
      <c r="G25" s="210" t="str">
        <f>VLOOKUP(H25,Уч!$C$2:$L$1101,6,FALSE)</f>
        <v>ДЮСШ 82</v>
      </c>
      <c r="H25" s="115">
        <v>403</v>
      </c>
      <c r="I25" s="211">
        <v>8.25</v>
      </c>
      <c r="J25" s="211"/>
      <c r="K25" s="219"/>
      <c r="L25" s="215">
        <f t="shared" si="3"/>
        <v>2</v>
      </c>
      <c r="M25" s="304"/>
      <c r="N25" s="216" t="str">
        <f>VLOOKUP(H25,Уч!$C$2:$L$1101,9,FALSE)</f>
        <v>Гаврилов Б.П.</v>
      </c>
      <c r="O25" s="214">
        <v>825</v>
      </c>
      <c r="P25" s="49"/>
      <c r="Q25" s="37"/>
      <c r="R25" s="37">
        <v>56</v>
      </c>
      <c r="S25" s="37" t="s">
        <v>63</v>
      </c>
    </row>
    <row r="26" spans="1:19" ht="15.75" x14ac:dyDescent="0.25">
      <c r="A26" s="13">
        <f t="shared" ca="1" si="5"/>
        <v>0.80668014599225124</v>
      </c>
      <c r="B26" s="79">
        <v>18</v>
      </c>
      <c r="C26" s="206" t="str">
        <f>VLOOKUP(H26,Уч!$C$2:$L$1101,2,FALSE)</f>
        <v>Кот Юлия</v>
      </c>
      <c r="D26" s="207">
        <f>VLOOKUP(H26,Уч!$C$2:$L$1101,3,FALSE)</f>
        <v>32874</v>
      </c>
      <c r="E26" s="208">
        <f>VLOOKUP(H26,Уч!$C$2:$L$1101,4,FALSE)</f>
        <v>1</v>
      </c>
      <c r="F26" s="209" t="str">
        <f>VLOOKUP(H26,Уч!$C$2:$L$1101,5,FALSE)</f>
        <v>Москва</v>
      </c>
      <c r="G26" s="210" t="str">
        <f>VLOOKUP(H26,Уч!$C$2:$L$1101,6,FALSE)</f>
        <v>МГУ</v>
      </c>
      <c r="H26" s="115">
        <v>399</v>
      </c>
      <c r="I26" s="211">
        <v>8.25</v>
      </c>
      <c r="J26" s="211"/>
      <c r="K26" s="219"/>
      <c r="L26" s="215">
        <f t="shared" si="3"/>
        <v>2</v>
      </c>
      <c r="M26" s="304"/>
      <c r="N26" s="216" t="str">
        <f>VLOOKUP(H26,Уч!$C$2:$L$1101,9,FALSE)</f>
        <v>Паращук В.Н.</v>
      </c>
      <c r="O26" s="213">
        <v>825</v>
      </c>
      <c r="P26" s="111"/>
    </row>
    <row r="27" spans="1:19" ht="15.75" x14ac:dyDescent="0.25">
      <c r="A27" s="13">
        <f t="shared" ca="1" si="5"/>
        <v>4.5772975833786589E-2</v>
      </c>
      <c r="B27" s="79">
        <v>19</v>
      </c>
      <c r="C27" s="206" t="str">
        <f>VLOOKUP(H27,Уч!$C$2:$L$1101,2,FALSE)</f>
        <v>Слободкина Екатерина</v>
      </c>
      <c r="D27" s="207">
        <f>VLOOKUP(H27,Уч!$C$2:$L$1101,3,FALSE)</f>
        <v>34002</v>
      </c>
      <c r="E27" s="208" t="str">
        <f>VLOOKUP(H27,Уч!$C$2:$L$1101,4,FALSE)</f>
        <v>кмс</v>
      </c>
      <c r="F27" s="209" t="str">
        <f>VLOOKUP(H27,Уч!$C$2:$L$1101,5,FALSE)</f>
        <v>Москва</v>
      </c>
      <c r="G27" s="210" t="str">
        <f>VLOOKUP(H27,Уч!$C$2:$L$1101,6,FALSE)</f>
        <v>МГУ</v>
      </c>
      <c r="H27" s="115">
        <v>409</v>
      </c>
      <c r="I27" s="211">
        <v>8.27</v>
      </c>
      <c r="J27" s="211"/>
      <c r="K27" s="219"/>
      <c r="L27" s="215">
        <f t="shared" si="3"/>
        <v>2</v>
      </c>
      <c r="M27" s="304"/>
      <c r="N27" s="216" t="str">
        <f>VLOOKUP(H27,Уч!$C$2:$L$1101,9,FALSE)</f>
        <v>Паращук В.Н.</v>
      </c>
      <c r="O27" s="214">
        <v>827</v>
      </c>
      <c r="P27" s="49"/>
    </row>
    <row r="28" spans="1:19" ht="15.75" x14ac:dyDescent="0.25">
      <c r="B28" s="79">
        <v>20</v>
      </c>
      <c r="C28" s="206" t="str">
        <f>VLOOKUP(H28,Уч!$C$2:$L$1101,2,FALSE)</f>
        <v>Самсонова Валентина</v>
      </c>
      <c r="D28" s="207">
        <f>VLOOKUP(H28,Уч!$C$2:$L$1101,3,FALSE)</f>
        <v>32998</v>
      </c>
      <c r="E28" s="208">
        <f>VLOOKUP(H28,Уч!$C$2:$L$1101,4,FALSE)</f>
        <v>1</v>
      </c>
      <c r="F28" s="209" t="str">
        <f>VLOOKUP(H28,Уч!$C$2:$L$1101,5,FALSE)</f>
        <v>Москва</v>
      </c>
      <c r="G28" s="210" t="str">
        <f>VLOOKUP(H28,Уч!$C$2:$L$1101,6,FALSE)</f>
        <v>МГУ</v>
      </c>
      <c r="H28" s="115">
        <v>408</v>
      </c>
      <c r="I28" s="211">
        <v>8.31</v>
      </c>
      <c r="J28" s="211"/>
      <c r="K28" s="219"/>
      <c r="L28" s="215">
        <f t="shared" si="3"/>
        <v>2</v>
      </c>
      <c r="M28" s="304"/>
      <c r="N28" s="216" t="str">
        <f>VLOOKUP(H28,Уч!$C$2:$L$1101,9,FALSE)</f>
        <v>Паращук В.Н.</v>
      </c>
      <c r="O28" s="213">
        <v>831</v>
      </c>
      <c r="P28" s="111"/>
    </row>
    <row r="29" spans="1:19" ht="15.75" x14ac:dyDescent="0.25">
      <c r="B29" s="79">
        <v>21</v>
      </c>
      <c r="C29" s="206" t="str">
        <f>VLOOKUP(H29,Уч!$C$2:$L$1101,2,FALSE)</f>
        <v>Карасёва Светлана</v>
      </c>
      <c r="D29" s="207">
        <f>VLOOKUP(H29,Уч!$C$2:$L$1101,3,FALSE)</f>
        <v>34720</v>
      </c>
      <c r="E29" s="208">
        <f>VLOOKUP(H29,Уч!$C$2:$L$1101,4,FALSE)</f>
        <v>1</v>
      </c>
      <c r="F29" s="209" t="str">
        <f>VLOOKUP(H29,Уч!$C$2:$L$1101,5,FALSE)</f>
        <v>Москва</v>
      </c>
      <c r="G29" s="210" t="str">
        <f>VLOOKUP(H29,Уч!$C$2:$L$1101,6,FALSE)</f>
        <v>Ю.М.-Знаменские</v>
      </c>
      <c r="H29" s="115">
        <v>398</v>
      </c>
      <c r="I29" s="211">
        <v>8.32</v>
      </c>
      <c r="J29" s="211"/>
      <c r="K29" s="219"/>
      <c r="L29" s="215">
        <f t="shared" si="3"/>
        <v>2</v>
      </c>
      <c r="M29" s="304"/>
      <c r="N29" s="216" t="str">
        <f>VLOOKUP(H29,Уч!$C$2:$L$1101,9,FALSE)</f>
        <v>Салов  А.А.</v>
      </c>
      <c r="O29" s="214">
        <v>832</v>
      </c>
      <c r="P29" s="49"/>
    </row>
    <row r="30" spans="1:19" ht="15.75" x14ac:dyDescent="0.25">
      <c r="B30" s="79">
        <v>22</v>
      </c>
      <c r="C30" s="206" t="str">
        <f>VLOOKUP(H30,Уч!$C$2:$L$1101,2,FALSE)</f>
        <v>Идрисова Эльвира</v>
      </c>
      <c r="D30" s="207">
        <f>VLOOKUP(H30,Уч!$C$2:$L$1101,3,FALSE)</f>
        <v>34988</v>
      </c>
      <c r="E30" s="208">
        <f>VLOOKUP(H30,Уч!$C$2:$L$1101,4,FALSE)</f>
        <v>1</v>
      </c>
      <c r="F30" s="209" t="str">
        <f>VLOOKUP(H30,Уч!$C$2:$L$1101,5,FALSE)</f>
        <v>Москва</v>
      </c>
      <c r="G30" s="210" t="str">
        <f>VLOOKUP(H30,Уч!$C$2:$L$1101,6,FALSE)</f>
        <v>Ю.М.-Знаменские</v>
      </c>
      <c r="H30" s="115">
        <v>396</v>
      </c>
      <c r="I30" s="211">
        <v>8.32</v>
      </c>
      <c r="J30" s="211"/>
      <c r="K30" s="219"/>
      <c r="L30" s="215">
        <f t="shared" si="3"/>
        <v>2</v>
      </c>
      <c r="M30" s="304"/>
      <c r="N30" s="216" t="str">
        <f>VLOOKUP(H30,Уч!$C$2:$L$1101,9,FALSE)</f>
        <v>Васяткины В.П., А.В.</v>
      </c>
      <c r="O30" s="214">
        <v>832</v>
      </c>
      <c r="P30" s="49"/>
    </row>
    <row r="31" spans="1:19" ht="15.75" x14ac:dyDescent="0.25">
      <c r="B31" s="79">
        <v>23</v>
      </c>
      <c r="C31" s="206" t="str">
        <f>VLOOKUP(H31,Уч!$C$2:$L$1101,2,FALSE)</f>
        <v>Фёдорова Наталья</v>
      </c>
      <c r="D31" s="207">
        <f>VLOOKUP(H31,Уч!$C$2:$L$1101,3,FALSE)</f>
        <v>35387</v>
      </c>
      <c r="E31" s="208">
        <f>VLOOKUP(H31,Уч!$C$2:$L$1101,4,FALSE)</f>
        <v>1</v>
      </c>
      <c r="F31" s="209" t="str">
        <f>VLOOKUP(H31,Уч!$C$2:$L$1101,5,FALSE)</f>
        <v>Москва</v>
      </c>
      <c r="G31" s="210" t="str">
        <f>VLOOKUP(H31,Уч!$C$2:$L$1101,6,FALSE)</f>
        <v>СДЮСШОР 24</v>
      </c>
      <c r="H31" s="115">
        <v>413</v>
      </c>
      <c r="I31" s="211">
        <v>8.36</v>
      </c>
      <c r="J31" s="211"/>
      <c r="K31" s="219"/>
      <c r="L31" s="215">
        <f t="shared" si="3"/>
        <v>2</v>
      </c>
      <c r="M31" s="304"/>
      <c r="N31" s="216" t="str">
        <f>VLOOKUP(H31,Уч!$C$2:$L$1101,9,FALSE)</f>
        <v>Ревун Д.Д.</v>
      </c>
      <c r="O31" s="214">
        <v>836</v>
      </c>
      <c r="P31" s="49"/>
    </row>
    <row r="32" spans="1:19" ht="15.75" x14ac:dyDescent="0.25">
      <c r="A32" s="13">
        <f t="shared" ref="A32:A34" ca="1" si="6">RAND()</f>
        <v>0.31341805997924921</v>
      </c>
      <c r="B32" s="79">
        <v>24</v>
      </c>
      <c r="C32" s="206" t="str">
        <f>VLOOKUP(H32,Уч!$C$2:$L$1101,2,FALSE)</f>
        <v>Станиславская Татьяна</v>
      </c>
      <c r="D32" s="207">
        <f>VLOOKUP(H32,Уч!$C$2:$L$1101,3,FALSE)</f>
        <v>33394</v>
      </c>
      <c r="E32" s="208" t="str">
        <f>VLOOKUP(H32,Уч!$C$2:$L$1101,4,FALSE)</f>
        <v>кмс</v>
      </c>
      <c r="F32" s="209" t="str">
        <f>VLOOKUP(H32,Уч!$C$2:$L$1101,5,FALSE)</f>
        <v>Москва</v>
      </c>
      <c r="G32" s="210" t="str">
        <f>VLOOKUP(H32,Уч!$C$2:$L$1101,6,FALSE)</f>
        <v>СДЮШОР ЦСКА</v>
      </c>
      <c r="H32" s="115">
        <v>410</v>
      </c>
      <c r="I32" s="211">
        <v>8.5</v>
      </c>
      <c r="J32" s="211"/>
      <c r="K32" s="219"/>
      <c r="L32" s="215">
        <f t="shared" si="3"/>
        <v>2</v>
      </c>
      <c r="M32" s="304"/>
      <c r="N32" s="216" t="str">
        <f>VLOOKUP(H32,Уч!$C$2:$L$1101,9,FALSE)</f>
        <v>Лиман В.П.,Логинова Н.С.</v>
      </c>
      <c r="O32" s="214">
        <v>850</v>
      </c>
      <c r="P32" s="49"/>
    </row>
    <row r="33" spans="1:16" ht="15.75" x14ac:dyDescent="0.25">
      <c r="A33" s="13">
        <f t="shared" ca="1" si="6"/>
        <v>0.11080887874589784</v>
      </c>
      <c r="B33" s="79">
        <v>25</v>
      </c>
      <c r="C33" s="206" t="str">
        <f>VLOOKUP(H33,Уч!$C$2:$L$1101,2,FALSE)</f>
        <v>Пронина Елена</v>
      </c>
      <c r="D33" s="207">
        <f>VLOOKUP(H33,Уч!$C$2:$L$1101,3,FALSE)</f>
        <v>33597</v>
      </c>
      <c r="E33" s="208">
        <f>VLOOKUP(H33,Уч!$C$2:$L$1101,4,FALSE)</f>
        <v>1</v>
      </c>
      <c r="F33" s="209" t="str">
        <f>VLOOKUP(H33,Уч!$C$2:$L$1101,5,FALSE)</f>
        <v>Москва</v>
      </c>
      <c r="G33" s="210" t="str">
        <f>VLOOKUP(H33,Уч!$C$2:$L$1101,6,FALSE)</f>
        <v>СДЮШОР ЦСКА</v>
      </c>
      <c r="H33" s="115">
        <v>406</v>
      </c>
      <c r="I33" s="211">
        <v>8.52</v>
      </c>
      <c r="J33" s="211"/>
      <c r="K33" s="219"/>
      <c r="L33" s="215">
        <f t="shared" si="3"/>
        <v>2</v>
      </c>
      <c r="M33" s="304"/>
      <c r="N33" s="216" t="str">
        <f>VLOOKUP(H33,Уч!$C$2:$L$1101,9,FALSE)</f>
        <v>Филатовы М.И., Е.А.</v>
      </c>
      <c r="O33" s="214">
        <v>852</v>
      </c>
      <c r="P33" s="49"/>
    </row>
    <row r="34" spans="1:16" ht="15.75" x14ac:dyDescent="0.25">
      <c r="A34" s="13">
        <f t="shared" ca="1" si="6"/>
        <v>0.47433119931578349</v>
      </c>
      <c r="B34" s="79"/>
      <c r="C34" s="206" t="str">
        <f>VLOOKUP(H34,Уч!$C$2:$L$1101,2,FALSE)</f>
        <v>Ауди Лина</v>
      </c>
      <c r="D34" s="207">
        <f>VLOOKUP(H34,Уч!$C$2:$L$1101,3,FALSE)</f>
        <v>35362</v>
      </c>
      <c r="E34" s="208">
        <f>VLOOKUP(H34,Уч!$C$2:$L$1101,4,FALSE)</f>
        <v>1</v>
      </c>
      <c r="F34" s="209" t="str">
        <f>VLOOKUP(H34,Уч!$C$2:$L$1101,5,FALSE)</f>
        <v>Москва</v>
      </c>
      <c r="G34" s="210" t="str">
        <f>VLOOKUP(H34,Уч!$C$2:$L$1101,6,FALSE)</f>
        <v>МГФСО</v>
      </c>
      <c r="H34" s="115">
        <v>386</v>
      </c>
      <c r="I34" s="211" t="s">
        <v>535</v>
      </c>
      <c r="J34" s="211"/>
      <c r="K34" s="219"/>
      <c r="L34" s="257" t="e">
        <f t="shared" si="3"/>
        <v>#N/A</v>
      </c>
      <c r="M34" s="304"/>
      <c r="N34" s="216" t="str">
        <f>VLOOKUP(H34,Уч!$C$2:$L$1101,9,FALSE)</f>
        <v>Афанасьев И.М.Яковлев Н.Ф.</v>
      </c>
      <c r="O34" s="213"/>
      <c r="P34" s="111"/>
    </row>
    <row r="35" spans="1:16" ht="15.75" x14ac:dyDescent="0.25">
      <c r="B35" s="79"/>
      <c r="C35" s="206" t="str">
        <f>VLOOKUP(H35,Уч!$C$2:$L$1101,2,FALSE)</f>
        <v>Луговских Наталья</v>
      </c>
      <c r="D35" s="207">
        <f>VLOOKUP(H35,Уч!$C$2:$L$1101,3,FALSE)</f>
        <v>31927</v>
      </c>
      <c r="E35" s="208" t="str">
        <f>VLOOKUP(H35,Уч!$C$2:$L$1101,4,FALSE)</f>
        <v>кмс</v>
      </c>
      <c r="F35" s="209" t="str">
        <f>VLOOKUP(H35,Уч!$C$2:$L$1101,5,FALSE)</f>
        <v>Москва</v>
      </c>
      <c r="G35" s="210" t="str">
        <f>VLOOKUP(H35,Уч!$C$2:$L$1101,6,FALSE)</f>
        <v>МГУ</v>
      </c>
      <c r="H35" s="115">
        <v>404</v>
      </c>
      <c r="I35" s="211" t="s">
        <v>535</v>
      </c>
      <c r="J35" s="211"/>
      <c r="K35" s="219"/>
      <c r="L35" s="257" t="e">
        <f t="shared" si="3"/>
        <v>#N/A</v>
      </c>
      <c r="M35" s="304"/>
      <c r="N35" s="216" t="str">
        <f>VLOOKUP(H35,Уч!$C$2:$L$1101,9,FALSE)</f>
        <v>Паращук В.Н.</v>
      </c>
      <c r="O35" s="214"/>
      <c r="P35" s="49"/>
    </row>
    <row r="36" spans="1:16" ht="15.75" x14ac:dyDescent="0.25">
      <c r="B36" s="79"/>
      <c r="C36" s="206" t="str">
        <f>VLOOKUP(H36,Уч!$C$2:$L$1101,2,FALSE)</f>
        <v>Микушева Анастасия</v>
      </c>
      <c r="D36" s="207">
        <f>VLOOKUP(H36,Уч!$C$2:$L$1101,3,FALSE)</f>
        <v>34248</v>
      </c>
      <c r="E36" s="208">
        <f>VLOOKUP(H36,Уч!$C$2:$L$1101,4,FALSE)</f>
        <v>1</v>
      </c>
      <c r="F36" s="209" t="str">
        <f>VLOOKUP(H36,Уч!$C$2:$L$1101,5,FALSE)</f>
        <v>Москва</v>
      </c>
      <c r="G36" s="210" t="str">
        <f>VLOOKUP(H36,Уч!$C$2:$L$1101,6,FALSE)</f>
        <v>ГУЗ</v>
      </c>
      <c r="H36" s="115">
        <v>405</v>
      </c>
      <c r="I36" s="211" t="s">
        <v>535</v>
      </c>
      <c r="J36" s="211"/>
      <c r="K36" s="219"/>
      <c r="L36" s="257" t="e">
        <f t="shared" si="3"/>
        <v>#N/A</v>
      </c>
      <c r="M36" s="304"/>
      <c r="N36" s="216" t="str">
        <f>VLOOKUP(H36,Уч!$C$2:$L$1101,9,FALSE)</f>
        <v>Зайцев А. И</v>
      </c>
      <c r="O36" s="214"/>
      <c r="P36" s="49"/>
    </row>
    <row r="37" spans="1:16" s="44" customFormat="1" ht="15.75" x14ac:dyDescent="0.25">
      <c r="B37" s="46" t="s">
        <v>510</v>
      </c>
      <c r="C37" s="206" t="str">
        <f>VLOOKUP(H37,Уч!$C$2:$L$1101,2,FALSE)</f>
        <v>Игошкина Дарья</v>
      </c>
      <c r="D37" s="207">
        <f>VLOOKUP(H37,Уч!$C$2:$L$1101,3,FALSE)</f>
        <v>35140</v>
      </c>
      <c r="E37" s="208" t="str">
        <f>VLOOKUP(H37,Уч!$C$2:$L$1101,4,FALSE)</f>
        <v>кмс</v>
      </c>
      <c r="F37" s="209" t="str">
        <f>VLOOKUP(H37,Уч!$C$2:$L$1101,5,FALSE)</f>
        <v>Пензенская</v>
      </c>
      <c r="G37" s="210" t="str">
        <f>VLOOKUP(H37,Уч!$C$2:$L$1101,6,FALSE)</f>
        <v>Сборная РФ</v>
      </c>
      <c r="H37" s="115">
        <v>395</v>
      </c>
      <c r="I37" s="211">
        <v>7.76</v>
      </c>
      <c r="J37" s="211"/>
      <c r="K37" s="219"/>
      <c r="L37" s="215" t="str">
        <f t="shared" si="3"/>
        <v>кмс</v>
      </c>
      <c r="M37" s="304"/>
      <c r="N37" s="216" t="str">
        <f>VLOOKUP(H37,Уч!$C$2:$L$1101,9,FALSE)</f>
        <v>Маслаков В.М.</v>
      </c>
      <c r="O37" s="214">
        <v>776</v>
      </c>
      <c r="P37" s="49"/>
    </row>
    <row r="38" spans="1:16" s="44" customFormat="1" ht="15.75" x14ac:dyDescent="0.3">
      <c r="D38" s="82"/>
      <c r="O38" s="56"/>
      <c r="P38" s="43"/>
    </row>
    <row r="39" spans="1:16" s="44" customFormat="1" ht="15.75" x14ac:dyDescent="0.3">
      <c r="C39" s="44" t="s">
        <v>46</v>
      </c>
      <c r="D39" s="82"/>
      <c r="O39" s="56"/>
      <c r="P39" s="43"/>
    </row>
    <row r="40" spans="1:16" s="44" customFormat="1" ht="15.75" x14ac:dyDescent="0.3">
      <c r="D40" s="82"/>
      <c r="O40" s="56"/>
      <c r="P40" s="43"/>
    </row>
    <row r="41" spans="1:16" s="44" customFormat="1" ht="15.75" x14ac:dyDescent="0.3">
      <c r="C41" s="44" t="s">
        <v>31</v>
      </c>
      <c r="D41" s="82"/>
      <c r="O41" s="56"/>
      <c r="P41" s="43"/>
    </row>
    <row r="42" spans="1:16" s="44" customFormat="1" ht="15.75" x14ac:dyDescent="0.3">
      <c r="D42" s="82"/>
      <c r="O42" s="56"/>
      <c r="P42" s="43"/>
    </row>
    <row r="43" spans="1:16" s="44" customFormat="1" ht="15.75" x14ac:dyDescent="0.3">
      <c r="D43" s="82"/>
      <c r="O43" s="56"/>
      <c r="P43" s="43"/>
    </row>
    <row r="44" spans="1:16" s="44" customFormat="1" ht="15.75" x14ac:dyDescent="0.3">
      <c r="D44" s="82"/>
      <c r="O44" s="56"/>
      <c r="P44" s="43"/>
    </row>
    <row r="45" spans="1:16" s="44" customFormat="1" ht="15.75" x14ac:dyDescent="0.3">
      <c r="D45" s="82"/>
      <c r="O45" s="56"/>
      <c r="P45" s="43"/>
    </row>
  </sheetData>
  <sortState ref="B9:P16">
    <sortCondition ref="J9:J16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2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77"/>
  <sheetViews>
    <sheetView view="pageBreakPreview" topLeftCell="B44" zoomScaleSheetLayoutView="100" workbookViewId="0">
      <selection activeCell="L46" sqref="L46"/>
    </sheetView>
  </sheetViews>
  <sheetFormatPr defaultRowHeight="12.75" outlineLevelCol="1" x14ac:dyDescent="0.3"/>
  <cols>
    <col min="1" max="1" width="12" style="13" hidden="1" customWidth="1" outlineLevel="1"/>
    <col min="2" max="2" width="4.28515625" style="13" customWidth="1" collapsed="1"/>
    <col min="3" max="3" width="21.42578125" style="13" customWidth="1"/>
    <col min="4" max="4" width="6.42578125" style="81" customWidth="1"/>
    <col min="5" max="5" width="6.140625" style="13" customWidth="1"/>
    <col min="6" max="6" width="8.28515625" style="13" bestFit="1" customWidth="1"/>
    <col min="7" max="7" width="12.28515625" style="13" customWidth="1"/>
    <col min="8" max="8" width="5.42578125" style="13" customWidth="1"/>
    <col min="9" max="9" width="8.140625" style="13" customWidth="1"/>
    <col min="10" max="10" width="12.140625" style="13" customWidth="1"/>
    <col min="11" max="11" width="6.140625" style="13" hidden="1" customWidth="1"/>
    <col min="12" max="12" width="6.140625" style="13" customWidth="1"/>
    <col min="13" max="13" width="5.42578125" style="13" hidden="1" customWidth="1"/>
    <col min="14" max="14" width="23.85546875" style="13" customWidth="1"/>
    <col min="15" max="15" width="9.140625" style="32" customWidth="1" outlineLevel="1"/>
    <col min="16" max="16" width="9.140625" style="15" customWidth="1" outlineLevel="1"/>
    <col min="17" max="16384" width="9.140625" style="13"/>
  </cols>
  <sheetData>
    <row r="1" spans="1:19" ht="15.75" x14ac:dyDescent="0.3">
      <c r="B1" s="28" t="str">
        <f>Расп!B26</f>
        <v>ЧЕМПИОНАТ г.Москвы по легкой атлетике</v>
      </c>
      <c r="D1" s="80"/>
      <c r="E1" s="15"/>
      <c r="O1" s="20"/>
      <c r="P1" s="19"/>
      <c r="Q1" s="37" t="s">
        <v>47</v>
      </c>
      <c r="R1" s="59">
        <v>6</v>
      </c>
    </row>
    <row r="2" spans="1:19" ht="15.75" x14ac:dyDescent="0.3">
      <c r="B2" s="28" t="str">
        <f>Расп!B27</f>
        <v>Москва, ЛФК ЦСКА 23-24.01.2014г.</v>
      </c>
      <c r="D2" s="80"/>
      <c r="E2" s="15"/>
      <c r="O2" s="20"/>
      <c r="P2" s="19"/>
      <c r="Q2" s="37" t="s">
        <v>48</v>
      </c>
      <c r="R2" s="59">
        <v>22.93</v>
      </c>
      <c r="S2" s="37" t="s">
        <v>47</v>
      </c>
    </row>
    <row r="3" spans="1:19" x14ac:dyDescent="0.3">
      <c r="C3" s="22"/>
      <c r="D3" s="80"/>
      <c r="E3" s="15"/>
      <c r="O3" s="20"/>
      <c r="P3" s="19"/>
      <c r="Q3" s="37" t="s">
        <v>49</v>
      </c>
      <c r="R3" s="59">
        <v>24.25</v>
      </c>
      <c r="S3" s="37" t="s">
        <v>48</v>
      </c>
    </row>
    <row r="4" spans="1:19" ht="15.75" x14ac:dyDescent="0.3">
      <c r="C4" s="28" t="str">
        <f>Расп!B11</f>
        <v>БЕГ 200м</v>
      </c>
      <c r="D4" s="80"/>
      <c r="E4" s="15"/>
      <c r="G4" s="64">
        <f>Расп!A9</f>
        <v>41662</v>
      </c>
      <c r="H4" s="226">
        <f>Расп!F7</f>
        <v>0</v>
      </c>
      <c r="I4" s="65"/>
      <c r="L4" s="23"/>
      <c r="O4" s="20"/>
      <c r="P4" s="19"/>
      <c r="Q4" s="37">
        <v>1</v>
      </c>
      <c r="R4" s="59">
        <v>25.55</v>
      </c>
      <c r="S4" s="37" t="s">
        <v>49</v>
      </c>
    </row>
    <row r="5" spans="1:19" ht="15.75" x14ac:dyDescent="0.3">
      <c r="C5" s="28" t="str">
        <f>Расп!B29</f>
        <v>ЖЕНЩИНЫ</v>
      </c>
      <c r="D5" s="80"/>
      <c r="E5" s="15"/>
      <c r="G5" s="24" t="s">
        <v>28</v>
      </c>
      <c r="H5" s="23" t="str">
        <f>Расп!C9</f>
        <v>18.25</v>
      </c>
      <c r="I5" s="65"/>
      <c r="L5" s="25"/>
      <c r="O5" s="26" t="s">
        <v>15</v>
      </c>
      <c r="P5" s="19"/>
      <c r="Q5" s="37">
        <v>2</v>
      </c>
      <c r="R5" s="59">
        <v>27.05</v>
      </c>
      <c r="S5" s="37">
        <v>1</v>
      </c>
    </row>
    <row r="6" spans="1:19" ht="15.75" x14ac:dyDescent="0.3">
      <c r="C6" s="27" t="s">
        <v>536</v>
      </c>
      <c r="D6" s="80"/>
      <c r="E6" s="15"/>
      <c r="G6" s="225" t="s">
        <v>11</v>
      </c>
      <c r="H6" s="226">
        <f>Расп!H7</f>
        <v>0</v>
      </c>
      <c r="I6" s="65"/>
      <c r="J6" s="24"/>
      <c r="K6" s="25">
        <f>Расп!D9</f>
        <v>0</v>
      </c>
      <c r="O6" s="26" t="s">
        <v>16</v>
      </c>
      <c r="P6" s="19"/>
      <c r="Q6" s="37">
        <v>3</v>
      </c>
      <c r="R6" s="59">
        <v>28.75</v>
      </c>
      <c r="S6" s="37">
        <v>2</v>
      </c>
    </row>
    <row r="7" spans="1:19" ht="15.75" x14ac:dyDescent="0.3">
      <c r="C7" s="45"/>
      <c r="D7" s="80"/>
      <c r="E7" s="15"/>
      <c r="O7" s="26" t="s">
        <v>17</v>
      </c>
      <c r="P7" s="19"/>
      <c r="Q7" s="37" t="s">
        <v>34</v>
      </c>
      <c r="R7" s="59">
        <v>31.25</v>
      </c>
      <c r="S7" s="37">
        <v>3</v>
      </c>
    </row>
    <row r="8" spans="1:19" s="37" customFormat="1" x14ac:dyDescent="0.3">
      <c r="A8" s="289" t="s">
        <v>30</v>
      </c>
      <c r="B8" s="38" t="s">
        <v>24</v>
      </c>
      <c r="C8" s="38" t="s">
        <v>12</v>
      </c>
      <c r="D8" s="303" t="s">
        <v>0</v>
      </c>
      <c r="E8" s="38" t="s">
        <v>54</v>
      </c>
      <c r="F8" s="38" t="s">
        <v>6</v>
      </c>
      <c r="G8" s="38" t="s">
        <v>7</v>
      </c>
      <c r="H8" s="38" t="s">
        <v>14</v>
      </c>
      <c r="I8" s="38" t="s">
        <v>66</v>
      </c>
      <c r="J8" s="38" t="s">
        <v>534</v>
      </c>
      <c r="K8" s="38" t="s">
        <v>67</v>
      </c>
      <c r="L8" s="38" t="s">
        <v>40</v>
      </c>
      <c r="M8" s="38" t="s">
        <v>20</v>
      </c>
      <c r="N8" s="38" t="s">
        <v>42</v>
      </c>
      <c r="O8" s="267" t="s">
        <v>19</v>
      </c>
      <c r="P8" s="26" t="s">
        <v>18</v>
      </c>
      <c r="Q8" s="37" t="s">
        <v>33</v>
      </c>
      <c r="R8" s="59">
        <v>33.25</v>
      </c>
      <c r="S8" s="37" t="s">
        <v>34</v>
      </c>
    </row>
    <row r="9" spans="1:19" s="37" customFormat="1" ht="15.75" x14ac:dyDescent="0.25">
      <c r="A9" s="13">
        <f t="shared" ref="A9:A63" ca="1" si="0">RAND()</f>
        <v>0.50025755283731477</v>
      </c>
      <c r="B9" s="79">
        <v>1</v>
      </c>
      <c r="C9" s="206" t="str">
        <f>VLOOKUP(H9,Уч!$C$2:$L$1101,2,FALSE)</f>
        <v>Вуколова Екатерина</v>
      </c>
      <c r="D9" s="207">
        <f>VLOOKUP(H9,Уч!$C$2:$L$1101,3,FALSE)</f>
        <v>31999</v>
      </c>
      <c r="E9" s="208" t="str">
        <f>VLOOKUP(H9,Уч!$C$2:$L$1101,4,FALSE)</f>
        <v>мсмк</v>
      </c>
      <c r="F9" s="209" t="str">
        <f>VLOOKUP(H9,Уч!$C$2:$L$1101,5,FALSE)</f>
        <v>Москва-Ульяновская</v>
      </c>
      <c r="G9" s="210" t="str">
        <f>VLOOKUP(H9,Уч!$C$2:$L$1101,6,FALSE)</f>
        <v>ГБУ ЦСП ЛУЧ</v>
      </c>
      <c r="H9" s="115">
        <v>358</v>
      </c>
      <c r="I9" s="211">
        <v>23.66</v>
      </c>
      <c r="J9" s="211">
        <f t="shared" ref="J9:J13" si="1">O9/100</f>
        <v>23.34</v>
      </c>
      <c r="K9" s="219"/>
      <c r="L9" s="215" t="str">
        <f t="shared" ref="L9:L39" si="2">LOOKUP(J9,$R$1:$R$10,$Q$1:$Q$10)</f>
        <v>мс</v>
      </c>
      <c r="M9" s="304"/>
      <c r="N9" s="216" t="str">
        <f>VLOOKUP(H9,Уч!$C$2:$L$1101,9,FALSE)</f>
        <v>Телятников ММ, Федорива ЛВ, Ларин АС</v>
      </c>
      <c r="O9" s="214">
        <v>2334</v>
      </c>
      <c r="P9" s="49"/>
      <c r="Q9" s="37" t="s">
        <v>32</v>
      </c>
      <c r="R9" s="37">
        <v>35.25</v>
      </c>
      <c r="S9" s="37" t="s">
        <v>33</v>
      </c>
    </row>
    <row r="10" spans="1:19" ht="15.75" x14ac:dyDescent="0.25">
      <c r="A10" s="13">
        <f t="shared" ca="1" si="0"/>
        <v>2.6307293779807228E-2</v>
      </c>
      <c r="B10" s="79">
        <v>2</v>
      </c>
      <c r="C10" s="206" t="str">
        <f>VLOOKUP(H10,Уч!$C$2:$L$1101,2,FALSE)</f>
        <v>Вороненкова Екатерина</v>
      </c>
      <c r="D10" s="207">
        <f>VLOOKUP(H10,Уч!$C$2:$L$1101,3,FALSE)</f>
        <v>32394</v>
      </c>
      <c r="E10" s="208" t="str">
        <f>VLOOKUP(H10,Уч!$C$2:$L$1101,4,FALSE)</f>
        <v>мсмк</v>
      </c>
      <c r="F10" s="209" t="str">
        <f>VLOOKUP(H10,Уч!$C$2:$L$1101,5,FALSE)</f>
        <v>Москва-Калужская</v>
      </c>
      <c r="G10" s="210" t="str">
        <f>VLOOKUP(H10,Уч!$C$2:$L$1101,6,FALSE)</f>
        <v>ГБУ ЦСП ЛУЧ ЦСКА</v>
      </c>
      <c r="H10" s="115">
        <v>389</v>
      </c>
      <c r="I10" s="211">
        <v>23.73</v>
      </c>
      <c r="J10" s="211">
        <f t="shared" si="1"/>
        <v>23.58</v>
      </c>
      <c r="K10" s="219"/>
      <c r="L10" s="215" t="str">
        <f t="shared" si="2"/>
        <v>мс</v>
      </c>
      <c r="M10" s="304"/>
      <c r="N10" s="216" t="str">
        <f>VLOOKUP(H10,Уч!$C$2:$L$1101,9,FALSE)</f>
        <v>ЗТР Михеева ВВ</v>
      </c>
      <c r="O10" s="214">
        <v>2358</v>
      </c>
      <c r="P10" s="49"/>
      <c r="Q10" s="37"/>
      <c r="R10" s="37">
        <v>37.25</v>
      </c>
      <c r="S10" s="37" t="s">
        <v>34</v>
      </c>
    </row>
    <row r="11" spans="1:19" ht="15.75" x14ac:dyDescent="0.25">
      <c r="A11" s="13">
        <f t="shared" ca="1" si="0"/>
        <v>0.47615489438267122</v>
      </c>
      <c r="B11" s="79">
        <v>3</v>
      </c>
      <c r="C11" s="206" t="str">
        <f>VLOOKUP(H11,Уч!$C$2:$L$1101,2,FALSE)</f>
        <v>Терехова Юлия</v>
      </c>
      <c r="D11" s="207">
        <f>VLOOKUP(H11,Уч!$C$2:$L$1101,3,FALSE)</f>
        <v>32924</v>
      </c>
      <c r="E11" s="208" t="str">
        <f>VLOOKUP(H11,Уч!$C$2:$L$1101,4,FALSE)</f>
        <v>мсмк</v>
      </c>
      <c r="F11" s="209" t="str">
        <f>VLOOKUP(H11,Уч!$C$2:$L$1101,5,FALSE)</f>
        <v>Москва-Тамбовская</v>
      </c>
      <c r="G11" s="210" t="str">
        <f>VLOOKUP(H11,Уч!$C$2:$L$1101,6,FALSE)</f>
        <v>ГБУ ЦСП ЛУЧ</v>
      </c>
      <c r="H11" s="115">
        <v>488</v>
      </c>
      <c r="I11" s="211">
        <v>23.81</v>
      </c>
      <c r="J11" s="211">
        <f t="shared" si="1"/>
        <v>23.83</v>
      </c>
      <c r="K11" s="219"/>
      <c r="L11" s="215" t="str">
        <f t="shared" si="2"/>
        <v>мс</v>
      </c>
      <c r="M11" s="304"/>
      <c r="N11" s="216" t="str">
        <f>VLOOKUP(H11,Уч!$C$2:$L$1101,9,FALSE)</f>
        <v>Телятников ММ, Трефилов ВА, Судомоина ТГ</v>
      </c>
      <c r="O11" s="214">
        <v>2383</v>
      </c>
      <c r="P11" s="49"/>
      <c r="R11" s="13">
        <v>56</v>
      </c>
      <c r="S11" s="13" t="s">
        <v>635</v>
      </c>
    </row>
    <row r="12" spans="1:19" ht="15.75" x14ac:dyDescent="0.25">
      <c r="B12" s="79">
        <v>4</v>
      </c>
      <c r="C12" s="206" t="str">
        <f>VLOOKUP(H12,Уч!$C$2:$L$1101,2,FALSE)</f>
        <v>Терехина Ольга</v>
      </c>
      <c r="D12" s="207">
        <f>VLOOKUP(H12,Уч!$C$2:$L$1101,3,FALSE)</f>
        <v>33292</v>
      </c>
      <c r="E12" s="208" t="str">
        <f>VLOOKUP(H12,Уч!$C$2:$L$1101,4,FALSE)</f>
        <v>мс</v>
      </c>
      <c r="F12" s="209" t="str">
        <f>VLOOKUP(H12,Уч!$C$2:$L$1101,5,FALSE)</f>
        <v>Москва</v>
      </c>
      <c r="G12" s="210" t="str">
        <f>VLOOKUP(H12,Уч!$C$2:$L$1101,6,FALSE)</f>
        <v>МГФСО</v>
      </c>
      <c r="H12" s="115">
        <v>412</v>
      </c>
      <c r="I12" s="211">
        <v>24.64</v>
      </c>
      <c r="J12" s="211">
        <f t="shared" si="1"/>
        <v>24.58</v>
      </c>
      <c r="K12" s="219"/>
      <c r="L12" s="215" t="str">
        <f t="shared" si="2"/>
        <v>кмс</v>
      </c>
      <c r="M12" s="304"/>
      <c r="N12" s="216" t="str">
        <f>VLOOKUP(H12,Уч!$C$2:$L$1101,9,FALSE)</f>
        <v>Чемерисов Н.Ф.Гордеев Ю.</v>
      </c>
      <c r="O12" s="214">
        <v>2458</v>
      </c>
      <c r="P12" s="49"/>
    </row>
    <row r="13" spans="1:19" ht="15.75" x14ac:dyDescent="0.25">
      <c r="A13" s="13">
        <f t="shared" ref="A13:A16" ca="1" si="3">RAND()</f>
        <v>0.1421499477719842</v>
      </c>
      <c r="B13" s="79">
        <v>5</v>
      </c>
      <c r="C13" s="206" t="str">
        <f>VLOOKUP(H13,Уч!$C$2:$L$1101,2,FALSE)</f>
        <v>Федяева Анастасия</v>
      </c>
      <c r="D13" s="207">
        <f>VLOOKUP(H13,Уч!$C$2:$L$1101,3,FALSE)</f>
        <v>32496</v>
      </c>
      <c r="E13" s="208" t="str">
        <f>VLOOKUP(H13,Уч!$C$2:$L$1101,4,FALSE)</f>
        <v>мс</v>
      </c>
      <c r="F13" s="209" t="str">
        <f>VLOOKUP(H13,Уч!$C$2:$L$1101,5,FALSE)</f>
        <v>Москва</v>
      </c>
      <c r="G13" s="210" t="str">
        <f>VLOOKUP(H13,Уч!$C$2:$L$1101,6,FALSE)</f>
        <v>РОО КСК ЛУЧ</v>
      </c>
      <c r="H13" s="115">
        <v>493</v>
      </c>
      <c r="I13" s="211">
        <v>24.48</v>
      </c>
      <c r="J13" s="211">
        <f t="shared" si="1"/>
        <v>24.68</v>
      </c>
      <c r="K13" s="219"/>
      <c r="L13" s="215" t="str">
        <f t="shared" si="2"/>
        <v>кмс</v>
      </c>
      <c r="M13" s="304"/>
      <c r="N13" s="216" t="str">
        <f>VLOOKUP(H13,Уч!$C$2:$L$1101,9,FALSE)</f>
        <v>Трефилов В.А.</v>
      </c>
      <c r="O13" s="214">
        <v>2468</v>
      </c>
      <c r="P13" s="49"/>
    </row>
    <row r="14" spans="1:19" ht="15.75" x14ac:dyDescent="0.25">
      <c r="A14" s="13">
        <f t="shared" ca="1" si="3"/>
        <v>0.94107269949560846</v>
      </c>
      <c r="B14" s="79">
        <v>6</v>
      </c>
      <c r="C14" s="206" t="str">
        <f>VLOOKUP(H14,Уч!$C$2:$L$1101,2,FALSE)</f>
        <v>Тарасова Александра</v>
      </c>
      <c r="D14" s="207">
        <f>VLOOKUP(H14,Уч!$C$2:$L$1101,3,FALSE)</f>
        <v>34880</v>
      </c>
      <c r="E14" s="208" t="str">
        <f>VLOOKUP(H14,Уч!$C$2:$L$1101,4,FALSE)</f>
        <v>кмс</v>
      </c>
      <c r="F14" s="209" t="str">
        <f>VLOOKUP(H14,Уч!$C$2:$L$1101,5,FALSE)</f>
        <v>Москва</v>
      </c>
      <c r="G14" s="210" t="str">
        <f>VLOOKUP(H14,Уч!$C$2:$L$1101,6,FALSE)</f>
        <v>ГБУ ЦСП ЛУЧ</v>
      </c>
      <c r="H14" s="115">
        <v>486</v>
      </c>
      <c r="I14" s="211">
        <v>24.65</v>
      </c>
      <c r="J14" s="211"/>
      <c r="K14" s="219"/>
      <c r="L14" s="215" t="str">
        <f>LOOKUP(I14,$R$1:$R$10,$Q$1:$Q$10)</f>
        <v>кмс</v>
      </c>
      <c r="M14" s="304"/>
      <c r="N14" s="216" t="str">
        <f>VLOOKUP(H14,Уч!$C$2:$L$1101,9,FALSE)</f>
        <v>Федорива Л.В., Родионова ТВ</v>
      </c>
      <c r="O14" s="214">
        <v>2465</v>
      </c>
      <c r="P14" s="49"/>
    </row>
    <row r="15" spans="1:19" ht="15.75" x14ac:dyDescent="0.25">
      <c r="A15" s="13">
        <f t="shared" ca="1" si="3"/>
        <v>0.95085425970971216</v>
      </c>
      <c r="B15" s="79">
        <v>7</v>
      </c>
      <c r="C15" s="206" t="str">
        <f>VLOOKUP(H15,Уч!$C$2:$L$1101,2,FALSE)</f>
        <v>Котлярова Надежда</v>
      </c>
      <c r="D15" s="207">
        <f>VLOOKUP(H15,Уч!$C$2:$L$1101,3,FALSE)</f>
        <v>32671</v>
      </c>
      <c r="E15" s="208" t="str">
        <f>VLOOKUP(H15,Уч!$C$2:$L$1101,4,FALSE)</f>
        <v>мсмк</v>
      </c>
      <c r="F15" s="209" t="str">
        <f>VLOOKUP(H15,Уч!$C$2:$L$1101,5,FALSE)</f>
        <v>Москва</v>
      </c>
      <c r="G15" s="210" t="str">
        <f>VLOOKUP(H15,Уч!$C$2:$L$1101,6,FALSE)</f>
        <v>ЦСП по л/а</v>
      </c>
      <c r="H15" s="115">
        <v>454</v>
      </c>
      <c r="I15" s="211">
        <v>24.76</v>
      </c>
      <c r="J15" s="211"/>
      <c r="K15" s="219"/>
      <c r="L15" s="215" t="str">
        <f t="shared" ref="L15:L61" si="4">LOOKUP(I15,$R$1:$R$10,$Q$1:$Q$10)</f>
        <v>кмс</v>
      </c>
      <c r="M15" s="304"/>
      <c r="N15" s="216" t="str">
        <f>VLOOKUP(H15,Уч!$C$2:$L$1101,9,FALSE)</f>
        <v>Маслаков В.М., Воробьев С.А.</v>
      </c>
      <c r="O15" s="214">
        <v>2476</v>
      </c>
      <c r="P15" s="49"/>
    </row>
    <row r="16" spans="1:19" ht="15.75" x14ac:dyDescent="0.25">
      <c r="A16" s="13">
        <f t="shared" ca="1" si="3"/>
        <v>0.98249459727969612</v>
      </c>
      <c r="B16" s="79">
        <v>8</v>
      </c>
      <c r="C16" s="206" t="str">
        <f>VLOOKUP(H16,Уч!$C$2:$L$1101,2,FALSE)</f>
        <v>Аникина Валерия</v>
      </c>
      <c r="D16" s="207">
        <f>VLOOKUP(H16,Уч!$C$2:$L$1101,3,FALSE)</f>
        <v>35263</v>
      </c>
      <c r="E16" s="208" t="str">
        <f>VLOOKUP(H16,Уч!$C$2:$L$1101,4,FALSE)</f>
        <v>кмс</v>
      </c>
      <c r="F16" s="209" t="str">
        <f>VLOOKUP(H16,Уч!$C$2:$L$1101,5,FALSE)</f>
        <v>Москва</v>
      </c>
      <c r="G16" s="210" t="str">
        <f>VLOOKUP(H16,Уч!$C$2:$L$1101,6,FALSE)</f>
        <v>Ю.М.-Знаменские</v>
      </c>
      <c r="H16" s="115">
        <v>357</v>
      </c>
      <c r="I16" s="211">
        <v>25</v>
      </c>
      <c r="J16" s="211"/>
      <c r="K16" s="219"/>
      <c r="L16" s="215" t="str">
        <f t="shared" si="4"/>
        <v>кмс</v>
      </c>
      <c r="M16" s="304"/>
      <c r="N16" s="216" t="str">
        <f>VLOOKUP(H16,Уч!$C$2:$L$1101,9,FALSE)</f>
        <v>Васяткины В.П., А.В.</v>
      </c>
      <c r="O16" s="214">
        <v>2500</v>
      </c>
      <c r="P16" s="49"/>
    </row>
    <row r="17" spans="1:19" ht="15.75" x14ac:dyDescent="0.25">
      <c r="B17" s="79">
        <v>9</v>
      </c>
      <c r="C17" s="206" t="str">
        <f>VLOOKUP(H17,Уч!$C$2:$L$1101,2,FALSE)</f>
        <v>Подмарькова Арина</v>
      </c>
      <c r="D17" s="207">
        <f>VLOOKUP(H17,Уч!$C$2:$L$1101,3,FALSE)</f>
        <v>34425</v>
      </c>
      <c r="E17" s="208" t="str">
        <f>VLOOKUP(H17,Уч!$C$2:$L$1101,4,FALSE)</f>
        <v>кмс</v>
      </c>
      <c r="F17" s="209" t="str">
        <f>VLOOKUP(H17,Уч!$C$2:$L$1101,5,FALSE)</f>
        <v>Москва</v>
      </c>
      <c r="G17" s="210" t="str">
        <f>VLOOKUP(H17,Уч!$C$2:$L$1101,6,FALSE)</f>
        <v>МГФСО</v>
      </c>
      <c r="H17" s="115">
        <v>433</v>
      </c>
      <c r="I17" s="211">
        <v>25.09</v>
      </c>
      <c r="J17" s="211"/>
      <c r="K17" s="219"/>
      <c r="L17" s="215" t="str">
        <f t="shared" si="4"/>
        <v>кмс</v>
      </c>
      <c r="M17" s="304"/>
      <c r="N17" s="216" t="str">
        <f>VLOOKUP(H17,Уч!$C$2:$L$1101,9,FALSE)</f>
        <v>Голубенко Ю.И.Подмарьков С.К.</v>
      </c>
      <c r="O17" s="214">
        <v>2509</v>
      </c>
      <c r="P17" s="49"/>
    </row>
    <row r="18" spans="1:19" ht="15.75" x14ac:dyDescent="0.25">
      <c r="B18" s="79">
        <v>10</v>
      </c>
      <c r="C18" s="206" t="str">
        <f>VLOOKUP(H18,Уч!$C$2:$L$1101,2,FALSE)</f>
        <v>Николаева Мария</v>
      </c>
      <c r="D18" s="207">
        <f>VLOOKUP(H18,Уч!$C$2:$L$1101,3,FALSE)</f>
        <v>33342</v>
      </c>
      <c r="E18" s="208" t="str">
        <f>VLOOKUP(H18,Уч!$C$2:$L$1101,4,FALSE)</f>
        <v>мс</v>
      </c>
      <c r="F18" s="209" t="str">
        <f>VLOOKUP(H18,Уч!$C$2:$L$1101,5,FALSE)</f>
        <v>Москва</v>
      </c>
      <c r="G18" s="210" t="str">
        <f>VLOOKUP(H18,Уч!$C$2:$L$1101,6,FALSE)</f>
        <v>Ю.М.-Знаменские</v>
      </c>
      <c r="H18" s="115">
        <v>385</v>
      </c>
      <c r="I18" s="211">
        <v>25.14</v>
      </c>
      <c r="J18" s="211"/>
      <c r="K18" s="219"/>
      <c r="L18" s="215" t="str">
        <f t="shared" si="4"/>
        <v>кмс</v>
      </c>
      <c r="M18" s="304"/>
      <c r="N18" s="216" t="str">
        <f>VLOOKUP(H18,Уч!$C$2:$L$1101,9,FALSE)</f>
        <v>Мосины  И.В., И.Н.,Белоусов А.О.</v>
      </c>
      <c r="O18" s="214">
        <v>2514</v>
      </c>
      <c r="P18" s="49"/>
    </row>
    <row r="19" spans="1:19" s="37" customFormat="1" ht="15.75" x14ac:dyDescent="0.25">
      <c r="A19" s="13">
        <f t="shared" ref="A19:A22" ca="1" si="5">RAND()</f>
        <v>0.84242661857439771</v>
      </c>
      <c r="B19" s="79">
        <v>11</v>
      </c>
      <c r="C19" s="206" t="str">
        <f>VLOOKUP(H19,Уч!$C$2:$L$1101,2,FALSE)</f>
        <v>Попова Анна</v>
      </c>
      <c r="D19" s="207">
        <f>VLOOKUP(H19,Уч!$C$2:$L$1101,3,FALSE)</f>
        <v>34400</v>
      </c>
      <c r="E19" s="208" t="str">
        <f>VLOOKUP(H19,Уч!$C$2:$L$1101,4,FALSE)</f>
        <v>кмс</v>
      </c>
      <c r="F19" s="209" t="str">
        <f>VLOOKUP(H19,Уч!$C$2:$L$1101,5,FALSE)</f>
        <v>Москва</v>
      </c>
      <c r="G19" s="210" t="str">
        <f>VLOOKUP(H19,Уч!$C$2:$L$1101,6,FALSE)</f>
        <v>Москвич</v>
      </c>
      <c r="H19" s="115">
        <v>478</v>
      </c>
      <c r="I19" s="211">
        <v>25.21</v>
      </c>
      <c r="J19" s="211"/>
      <c r="K19" s="219"/>
      <c r="L19" s="215" t="str">
        <f t="shared" si="4"/>
        <v>кмс</v>
      </c>
      <c r="M19" s="304"/>
      <c r="N19" s="216" t="str">
        <f>VLOOKUP(H19,Уч!$C$2:$L$1101,9,FALSE)</f>
        <v>Гуров А.Е.</v>
      </c>
      <c r="O19" s="214">
        <v>2521</v>
      </c>
      <c r="P19" s="49"/>
    </row>
    <row r="20" spans="1:19" ht="15.75" x14ac:dyDescent="0.25">
      <c r="A20" s="13">
        <f t="shared" ca="1" si="5"/>
        <v>0.29303979143995151</v>
      </c>
      <c r="B20" s="79">
        <v>12</v>
      </c>
      <c r="C20" s="206" t="str">
        <f>VLOOKUP(H20,Уч!$C$2:$L$1101,2,FALSE)</f>
        <v>Поспелова Анна</v>
      </c>
      <c r="D20" s="207">
        <f>VLOOKUP(H20,Уч!$C$2:$L$1101,3,FALSE)</f>
        <v>33409</v>
      </c>
      <c r="E20" s="208" t="str">
        <f>VLOOKUP(H20,Уч!$C$2:$L$1101,4,FALSE)</f>
        <v>мс</v>
      </c>
      <c r="F20" s="209" t="str">
        <f>VLOOKUP(H20,Уч!$C$2:$L$1101,5,FALSE)</f>
        <v>Москва</v>
      </c>
      <c r="G20" s="210" t="str">
        <f>VLOOKUP(H20,Уч!$C$2:$L$1101,6,FALSE)</f>
        <v>МГФСО</v>
      </c>
      <c r="H20" s="115">
        <v>480</v>
      </c>
      <c r="I20" s="211">
        <v>25.23</v>
      </c>
      <c r="J20" s="211"/>
      <c r="K20" s="219"/>
      <c r="L20" s="215" t="str">
        <f t="shared" si="4"/>
        <v>кмс</v>
      </c>
      <c r="M20" s="304"/>
      <c r="N20" s="216" t="str">
        <f>VLOOKUP(H20,Уч!$C$2:$L$1101,9,FALSE)</f>
        <v>Чемерисов Н.Ф.</v>
      </c>
      <c r="O20" s="214">
        <v>2523</v>
      </c>
      <c r="P20" s="49"/>
      <c r="Q20" s="37"/>
      <c r="R20" s="37"/>
      <c r="S20" s="37"/>
    </row>
    <row r="21" spans="1:19" ht="15.75" x14ac:dyDescent="0.25">
      <c r="A21" s="13">
        <f t="shared" ca="1" si="5"/>
        <v>0.29299601116728258</v>
      </c>
      <c r="B21" s="79">
        <v>12</v>
      </c>
      <c r="C21" s="206" t="str">
        <f>VLOOKUP(H21,Уч!$C$2:$L$1101,2,FALSE)</f>
        <v xml:space="preserve">Гаджиева Анастасия </v>
      </c>
      <c r="D21" s="207">
        <f>VLOOKUP(H21,Уч!$C$2:$L$1101,3,FALSE)</f>
        <v>35226</v>
      </c>
      <c r="E21" s="208" t="str">
        <f>VLOOKUP(H21,Уч!$C$2:$L$1101,4,FALSE)</f>
        <v>кмс</v>
      </c>
      <c r="F21" s="209" t="str">
        <f>VLOOKUP(H21,Уч!$C$2:$L$1101,5,FALSE)</f>
        <v>Москва</v>
      </c>
      <c r="G21" s="210" t="str">
        <f>VLOOKUP(H21,Уч!$C$2:$L$1101,6,FALSE)</f>
        <v>Ю.М.-Знаменские,УОР-2</v>
      </c>
      <c r="H21" s="115">
        <v>390</v>
      </c>
      <c r="I21" s="211">
        <v>25.23</v>
      </c>
      <c r="J21" s="211"/>
      <c r="K21" s="219"/>
      <c r="L21" s="215" t="str">
        <f t="shared" si="4"/>
        <v>кмс</v>
      </c>
      <c r="M21" s="304"/>
      <c r="N21" s="216" t="str">
        <f>VLOOKUP(H21,Уч!$C$2:$L$1101,9,FALSE)</f>
        <v>Васяткины В.П., А.В.,Капелюшне С.Т.</v>
      </c>
      <c r="O21" s="214">
        <v>2523</v>
      </c>
      <c r="P21" s="49"/>
    </row>
    <row r="22" spans="1:19" ht="15.75" x14ac:dyDescent="0.25">
      <c r="A22" s="13">
        <f t="shared" ca="1" si="5"/>
        <v>0.68708208807378146</v>
      </c>
      <c r="B22" s="79">
        <v>14</v>
      </c>
      <c r="C22" s="206" t="str">
        <f>VLOOKUP(H22,Уч!$C$2:$L$1101,2,FALSE)</f>
        <v>Аникиенко Елизавета</v>
      </c>
      <c r="D22" s="207">
        <f>VLOOKUP(H22,Уч!$C$2:$L$1101,3,FALSE)</f>
        <v>34515</v>
      </c>
      <c r="E22" s="208" t="str">
        <f>VLOOKUP(H22,Уч!$C$2:$L$1101,4,FALSE)</f>
        <v>мс</v>
      </c>
      <c r="F22" s="209" t="str">
        <f>VLOOKUP(H22,Уч!$C$2:$L$1101,5,FALSE)</f>
        <v>Москва</v>
      </c>
      <c r="G22" s="210" t="str">
        <f>VLOOKUP(H22,Уч!$C$2:$L$1101,6,FALSE)</f>
        <v>Ю.М.-Знаменские,УОР-1</v>
      </c>
      <c r="H22" s="115">
        <v>436</v>
      </c>
      <c r="I22" s="211">
        <v>25.38</v>
      </c>
      <c r="J22" s="211"/>
      <c r="K22" s="219"/>
      <c r="L22" s="215" t="str">
        <f t="shared" si="4"/>
        <v>кмс</v>
      </c>
      <c r="M22" s="304"/>
      <c r="N22" s="216" t="str">
        <f>VLOOKUP(H22,Уч!$C$2:$L$1101,9,FALSE)</f>
        <v>Трефилов В.А., Васяткины В.П., А.В.</v>
      </c>
      <c r="O22" s="214">
        <v>2538</v>
      </c>
      <c r="P22" s="49"/>
    </row>
    <row r="23" spans="1:19" ht="15.75" x14ac:dyDescent="0.25">
      <c r="B23" s="79">
        <v>15</v>
      </c>
      <c r="C23" s="206" t="str">
        <f>VLOOKUP(H23,Уч!$C$2:$L$1101,2,FALSE)</f>
        <v>Галицкая Алина</v>
      </c>
      <c r="D23" s="207">
        <f>VLOOKUP(H23,Уч!$C$2:$L$1101,3,FALSE)</f>
        <v>34025</v>
      </c>
      <c r="E23" s="208" t="str">
        <f>VLOOKUP(H23,Уч!$C$2:$L$1101,4,FALSE)</f>
        <v>мс</v>
      </c>
      <c r="F23" s="209" t="str">
        <f>VLOOKUP(H23,Уч!$C$2:$L$1101,5,FALSE)</f>
        <v>Москва</v>
      </c>
      <c r="G23" s="210" t="str">
        <f>VLOOKUP(H23,Уч!$C$2:$L$1101,6,FALSE)</f>
        <v>Ю.М.-Знаменские</v>
      </c>
      <c r="H23" s="115">
        <v>442</v>
      </c>
      <c r="I23" s="211">
        <v>25.39</v>
      </c>
      <c r="J23" s="211"/>
      <c r="K23" s="219"/>
      <c r="L23" s="215" t="str">
        <f t="shared" si="4"/>
        <v>кмс</v>
      </c>
      <c r="M23" s="304"/>
      <c r="N23" s="216" t="str">
        <f>VLOOKUP(H23,Уч!$C$2:$L$1101,9,FALSE)</f>
        <v>Трефилов  В.А., Пеньшина А.И.</v>
      </c>
      <c r="O23" s="214">
        <v>2539</v>
      </c>
      <c r="P23" s="49"/>
    </row>
    <row r="24" spans="1:19" ht="15.75" x14ac:dyDescent="0.25">
      <c r="B24" s="79">
        <v>16</v>
      </c>
      <c r="C24" s="206" t="str">
        <f>VLOOKUP(H24,Уч!$C$2:$L$1101,2,FALSE)</f>
        <v>Лопатина Александра</v>
      </c>
      <c r="D24" s="207">
        <f>VLOOKUP(H24,Уч!$C$2:$L$1101,3,FALSE)</f>
        <v>33323</v>
      </c>
      <c r="E24" s="208" t="str">
        <f>VLOOKUP(H24,Уч!$C$2:$L$1101,4,FALSE)</f>
        <v>мс</v>
      </c>
      <c r="F24" s="209" t="str">
        <f>VLOOKUP(H24,Уч!$C$2:$L$1101,5,FALSE)</f>
        <v>Москва</v>
      </c>
      <c r="G24" s="210" t="str">
        <f>VLOOKUP(H24,Уч!$C$2:$L$1101,6,FALSE)</f>
        <v>СДЮСШОР 24</v>
      </c>
      <c r="H24" s="115">
        <v>384</v>
      </c>
      <c r="I24" s="211">
        <v>25.41</v>
      </c>
      <c r="J24" s="211"/>
      <c r="K24" s="219"/>
      <c r="L24" s="215" t="str">
        <f t="shared" si="4"/>
        <v>кмс</v>
      </c>
      <c r="M24" s="304"/>
      <c r="N24" s="216" t="str">
        <f>VLOOKUP(H24,Уч!$C$2:$L$1101,9,FALSE)</f>
        <v>Терехова Н.В.Коростелёв А.В.Варфоломеева Н.А.</v>
      </c>
      <c r="O24" s="214">
        <v>2541</v>
      </c>
      <c r="P24" s="49"/>
    </row>
    <row r="25" spans="1:19" ht="15.75" x14ac:dyDescent="0.25">
      <c r="A25" s="13">
        <f t="shared" ref="A25:A27" ca="1" si="6">RAND()</f>
        <v>0.62944208808380553</v>
      </c>
      <c r="B25" s="79">
        <v>17</v>
      </c>
      <c r="C25" s="206" t="str">
        <f>VLOOKUP(H25,Уч!$C$2:$L$1101,2,FALSE)</f>
        <v>Федорива-Шпаер Александра</v>
      </c>
      <c r="D25" s="207">
        <f>VLOOKUP(H25,Уч!$C$2:$L$1101,3,FALSE)</f>
        <v>32399</v>
      </c>
      <c r="E25" s="208" t="str">
        <f>VLOOKUP(H25,Уч!$C$2:$L$1101,4,FALSE)</f>
        <v>змс</v>
      </c>
      <c r="F25" s="209" t="str">
        <f>VLOOKUP(H25,Уч!$C$2:$L$1101,5,FALSE)</f>
        <v>Москва</v>
      </c>
      <c r="G25" s="210" t="str">
        <f>VLOOKUP(H25,Уч!$C$2:$L$1101,6,FALSE)</f>
        <v>ГБУ ЦСП ЛУЧ</v>
      </c>
      <c r="H25" s="115">
        <v>492</v>
      </c>
      <c r="I25" s="211">
        <v>25.42</v>
      </c>
      <c r="J25" s="211"/>
      <c r="K25" s="219"/>
      <c r="L25" s="215" t="str">
        <f t="shared" si="4"/>
        <v>кмс</v>
      </c>
      <c r="M25" s="304"/>
      <c r="N25" s="216" t="str">
        <f>VLOOKUP(H25,Уч!$C$2:$L$1101,9,FALSE)</f>
        <v>Федорива Л.В. Федорив А.Р.</v>
      </c>
      <c r="O25" s="214">
        <v>2542</v>
      </c>
      <c r="P25" s="49"/>
    </row>
    <row r="26" spans="1:19" ht="15.75" x14ac:dyDescent="0.25">
      <c r="A26" s="13">
        <f t="shared" ca="1" si="6"/>
        <v>0.16882844891383109</v>
      </c>
      <c r="B26" s="79">
        <v>18</v>
      </c>
      <c r="C26" s="206" t="str">
        <f>VLOOKUP(H26,Уч!$C$2:$L$1101,2,FALSE)</f>
        <v>Лапина Анна</v>
      </c>
      <c r="D26" s="207">
        <f>VLOOKUP(H26,Уч!$C$2:$L$1101,3,FALSE)</f>
        <v>33862</v>
      </c>
      <c r="E26" s="208" t="str">
        <f>VLOOKUP(H26,Уч!$C$2:$L$1101,4,FALSE)</f>
        <v>кмс</v>
      </c>
      <c r="F26" s="209" t="str">
        <f>VLOOKUP(H26,Уч!$C$2:$L$1101,5,FALSE)</f>
        <v>Москва</v>
      </c>
      <c r="G26" s="210" t="str">
        <f>VLOOKUP(H26,Уч!$C$2:$L$1101,6,FALSE)</f>
        <v>ЦСП по л/а</v>
      </c>
      <c r="H26" s="115">
        <v>383</v>
      </c>
      <c r="I26" s="211">
        <v>25.5</v>
      </c>
      <c r="J26" s="211"/>
      <c r="K26" s="219"/>
      <c r="L26" s="215" t="str">
        <f t="shared" si="4"/>
        <v>кмс</v>
      </c>
      <c r="M26" s="304"/>
      <c r="N26" s="216" t="str">
        <f>VLOOKUP(H26,Уч!$C$2:$L$1101,9,FALSE)</f>
        <v>Мальчугина Г.В.., Бреднева Н.В.</v>
      </c>
      <c r="O26" s="214">
        <v>2550</v>
      </c>
      <c r="P26" s="49"/>
    </row>
    <row r="27" spans="1:19" ht="15.75" x14ac:dyDescent="0.25">
      <c r="A27" s="13">
        <f t="shared" ca="1" si="6"/>
        <v>4.0695080915126081E-2</v>
      </c>
      <c r="B27" s="79">
        <v>20</v>
      </c>
      <c r="C27" s="206" t="str">
        <f>VLOOKUP(H27,Уч!$C$2:$L$1101,2,FALSE)</f>
        <v>Гришина Анна</v>
      </c>
      <c r="D27" s="207">
        <f>VLOOKUP(H27,Уч!$C$2:$L$1101,3,FALSE)</f>
        <v>34052</v>
      </c>
      <c r="E27" s="208" t="str">
        <f>VLOOKUP(H27,Уч!$C$2:$L$1101,4,FALSE)</f>
        <v>кмс</v>
      </c>
      <c r="F27" s="209" t="str">
        <f>VLOOKUP(H27,Уч!$C$2:$L$1101,5,FALSE)</f>
        <v>Москва</v>
      </c>
      <c r="G27" s="210" t="str">
        <f>VLOOKUP(H27,Уч!$C$2:$L$1101,6,FALSE)</f>
        <v>МГУ</v>
      </c>
      <c r="H27" s="115">
        <v>391</v>
      </c>
      <c r="I27" s="211">
        <v>25.63</v>
      </c>
      <c r="J27" s="211"/>
      <c r="K27" s="219"/>
      <c r="L27" s="215">
        <f t="shared" si="4"/>
        <v>1</v>
      </c>
      <c r="M27" s="304"/>
      <c r="N27" s="216" t="str">
        <f>VLOOKUP(H27,Уч!$C$2:$L$1101,9,FALSE)</f>
        <v>Паращук В.Н.</v>
      </c>
      <c r="O27" s="214">
        <v>2563</v>
      </c>
      <c r="P27" s="49"/>
    </row>
    <row r="28" spans="1:19" ht="15.75" x14ac:dyDescent="0.25">
      <c r="B28" s="79">
        <v>21</v>
      </c>
      <c r="C28" s="206" t="str">
        <f>VLOOKUP(H28,Уч!$C$2:$L$1101,2,FALSE)</f>
        <v>Зеленкова Анна</v>
      </c>
      <c r="D28" s="207">
        <f>VLOOKUP(H28,Уч!$C$2:$L$1101,3,FALSE)</f>
        <v>36147</v>
      </c>
      <c r="E28" s="208" t="str">
        <f>VLOOKUP(H28,Уч!$C$2:$L$1101,4,FALSE)</f>
        <v>кмс</v>
      </c>
      <c r="F28" s="209" t="str">
        <f>VLOOKUP(H28,Уч!$C$2:$L$1101,5,FALSE)</f>
        <v>Москва</v>
      </c>
      <c r="G28" s="210" t="str">
        <f>VLOOKUP(H28,Уч!$C$2:$L$1101,6,FALSE)</f>
        <v>СДЮШОР ЦСКА</v>
      </c>
      <c r="H28" s="115">
        <v>359</v>
      </c>
      <c r="I28" s="211">
        <v>25.69</v>
      </c>
      <c r="J28" s="211"/>
      <c r="K28" s="219"/>
      <c r="L28" s="215">
        <f t="shared" si="4"/>
        <v>1</v>
      </c>
      <c r="M28" s="304"/>
      <c r="N28" s="216" t="str">
        <f>VLOOKUP(H28,Уч!$C$2:$L$1101,9,FALSE)</f>
        <v>Михеева В.В.,Смирнова Т.В.</v>
      </c>
      <c r="O28" s="214">
        <v>2569</v>
      </c>
      <c r="P28" s="49"/>
    </row>
    <row r="29" spans="1:19" s="37" customFormat="1" ht="15.75" x14ac:dyDescent="0.25">
      <c r="A29" s="13">
        <f t="shared" ref="A29:A32" ca="1" si="7">RAND()</f>
        <v>0.34688865273289793</v>
      </c>
      <c r="B29" s="79">
        <v>22</v>
      </c>
      <c r="C29" s="206" t="str">
        <f>VLOOKUP(H29,Уч!$C$2:$L$1101,2,FALSE)</f>
        <v>Челышкина Ольга</v>
      </c>
      <c r="D29" s="207">
        <f>VLOOKUP(H29,Уч!$C$2:$L$1101,3,FALSE)</f>
        <v>34639</v>
      </c>
      <c r="E29" s="208" t="str">
        <f>VLOOKUP(H29,Уч!$C$2:$L$1101,4,FALSE)</f>
        <v>кмс</v>
      </c>
      <c r="F29" s="209" t="str">
        <f>VLOOKUP(H29,Уч!$C$2:$L$1101,5,FALSE)</f>
        <v>Москва</v>
      </c>
      <c r="G29" s="210" t="str">
        <f>VLOOKUP(H29,Уч!$C$2:$L$1101,6,FALSE)</f>
        <v>Ю.М.-Знаменские</v>
      </c>
      <c r="H29" s="115">
        <v>497</v>
      </c>
      <c r="I29" s="211">
        <v>25.8</v>
      </c>
      <c r="J29" s="211"/>
      <c r="K29" s="219"/>
      <c r="L29" s="215">
        <f t="shared" si="4"/>
        <v>1</v>
      </c>
      <c r="M29" s="304"/>
      <c r="N29" s="216" t="str">
        <f>VLOOKUP(H29,Уч!$C$2:$L$1101,9,FALSE)</f>
        <v>Трефилов В.А.,Птушкина Н.И.</v>
      </c>
      <c r="O29" s="214">
        <v>2580</v>
      </c>
      <c r="P29" s="49"/>
    </row>
    <row r="30" spans="1:19" ht="15.75" x14ac:dyDescent="0.25">
      <c r="A30" s="13">
        <f t="shared" ca="1" si="7"/>
        <v>0.37963222072371083</v>
      </c>
      <c r="B30" s="79">
        <v>23</v>
      </c>
      <c r="C30" s="206" t="str">
        <f>VLOOKUP(H30,Уч!$C$2:$L$1101,2,FALSE)</f>
        <v>Кузнецова Кристина</v>
      </c>
      <c r="D30" s="207">
        <f>VLOOKUP(H30,Уч!$C$2:$L$1101,3,FALSE)</f>
        <v>34906</v>
      </c>
      <c r="E30" s="208" t="str">
        <f>VLOOKUP(H30,Уч!$C$2:$L$1101,4,FALSE)</f>
        <v>кмс</v>
      </c>
      <c r="F30" s="209" t="str">
        <f>VLOOKUP(H30,Уч!$C$2:$L$1101,5,FALSE)</f>
        <v>Москва</v>
      </c>
      <c r="G30" s="210" t="str">
        <f>VLOOKUP(H30,Уч!$C$2:$L$1101,6,FALSE)</f>
        <v>РОО КСК ЛУЧ</v>
      </c>
      <c r="H30" s="115">
        <v>401</v>
      </c>
      <c r="I30" s="211">
        <v>25.81</v>
      </c>
      <c r="J30" s="211"/>
      <c r="K30" s="219"/>
      <c r="L30" s="215">
        <f t="shared" si="4"/>
        <v>1</v>
      </c>
      <c r="M30" s="304"/>
      <c r="N30" s="216" t="str">
        <f>VLOOKUP(H30,Уч!$C$2:$L$1101,9,FALSE)</f>
        <v>Федорива Л.В., Казанцев Л.А.</v>
      </c>
      <c r="O30" s="214">
        <v>2581</v>
      </c>
      <c r="P30" s="49"/>
      <c r="Q30" s="37"/>
      <c r="R30" s="37"/>
      <c r="S30" s="37"/>
    </row>
    <row r="31" spans="1:19" ht="15.75" x14ac:dyDescent="0.25">
      <c r="A31" s="13">
        <f t="shared" ca="1" si="7"/>
        <v>0.14829297619149251</v>
      </c>
      <c r="B31" s="79">
        <v>24</v>
      </c>
      <c r="C31" s="206" t="str">
        <f>VLOOKUP(H31,Уч!$C$2:$L$1101,2,FALSE)</f>
        <v>Шомова Татьяна</v>
      </c>
      <c r="D31" s="207">
        <f>VLOOKUP(H31,Уч!$C$2:$L$1101,3,FALSE)</f>
        <v>33429</v>
      </c>
      <c r="E31" s="208" t="str">
        <f>VLOOKUP(H31,Уч!$C$2:$L$1101,4,FALSE)</f>
        <v>мс</v>
      </c>
      <c r="F31" s="209" t="str">
        <f>VLOOKUP(H31,Уч!$C$2:$L$1101,5,FALSE)</f>
        <v>Москва</v>
      </c>
      <c r="G31" s="210" t="str">
        <f>VLOOKUP(H31,Уч!$C$2:$L$1101,6,FALSE)</f>
        <v>СДЮСШОР 24</v>
      </c>
      <c r="H31" s="115">
        <v>315</v>
      </c>
      <c r="I31" s="211">
        <v>25.95</v>
      </c>
      <c r="J31" s="211"/>
      <c r="K31" s="219"/>
      <c r="L31" s="215">
        <f t="shared" si="4"/>
        <v>1</v>
      </c>
      <c r="M31" s="304"/>
      <c r="N31" s="216" t="str">
        <f>VLOOKUP(H31,Уч!$C$2:$L$1101,9,FALSE)</f>
        <v>Трехова Н.В. Коростелёв А.В.Черяева А.А.</v>
      </c>
      <c r="O31" s="214">
        <v>2595</v>
      </c>
      <c r="P31" s="49"/>
    </row>
    <row r="32" spans="1:19" ht="15.75" x14ac:dyDescent="0.25">
      <c r="A32" s="13">
        <f t="shared" ca="1" si="7"/>
        <v>0.35607273290186792</v>
      </c>
      <c r="B32" s="79">
        <v>25</v>
      </c>
      <c r="C32" s="206" t="str">
        <f>VLOOKUP(H32,Уч!$C$2:$L$1101,2,FALSE)</f>
        <v>Плахина Ольга</v>
      </c>
      <c r="D32" s="207">
        <f>VLOOKUP(H32,Уч!$C$2:$L$1101,3,FALSE)</f>
        <v>35103</v>
      </c>
      <c r="E32" s="208" t="str">
        <f>VLOOKUP(H32,Уч!$C$2:$L$1101,4,FALSE)</f>
        <v>кмс</v>
      </c>
      <c r="F32" s="209" t="str">
        <f>VLOOKUP(H32,Уч!$C$2:$L$1101,5,FALSE)</f>
        <v>Москва</v>
      </c>
      <c r="G32" s="210" t="str">
        <f>VLOOKUP(H32,Уч!$C$2:$L$1101,6,FALSE)</f>
        <v>МГФСО</v>
      </c>
      <c r="H32" s="115">
        <v>475</v>
      </c>
      <c r="I32" s="211">
        <v>25.98</v>
      </c>
      <c r="J32" s="211"/>
      <c r="K32" s="219"/>
      <c r="L32" s="215">
        <f t="shared" si="4"/>
        <v>1</v>
      </c>
      <c r="M32" s="304"/>
      <c r="N32" s="216" t="str">
        <f>VLOOKUP(H32,Уч!$C$2:$L$1101,9,FALSE)</f>
        <v>Голубенко Ю.И.Никонов С.Г.</v>
      </c>
      <c r="O32" s="214">
        <v>2598</v>
      </c>
      <c r="P32" s="49"/>
    </row>
    <row r="33" spans="1:16" ht="15.75" x14ac:dyDescent="0.25">
      <c r="B33" s="79">
        <v>26</v>
      </c>
      <c r="C33" s="206" t="str">
        <f>VLOOKUP(H33,Уч!$C$2:$L$1101,2,FALSE)</f>
        <v>Павлик Екатерина</v>
      </c>
      <c r="D33" s="207">
        <f>VLOOKUP(H33,Уч!$C$2:$L$1101,3,FALSE)</f>
        <v>34039</v>
      </c>
      <c r="E33" s="208" t="str">
        <f>VLOOKUP(H33,Уч!$C$2:$L$1101,4,FALSE)</f>
        <v>мс</v>
      </c>
      <c r="F33" s="209" t="str">
        <f>VLOOKUP(H33,Уч!$C$2:$L$1101,5,FALSE)</f>
        <v>Москва</v>
      </c>
      <c r="G33" s="210" t="str">
        <f>VLOOKUP(H33,Уч!$C$2:$L$1101,6,FALSE)</f>
        <v>СДЮШОР ЦСКА</v>
      </c>
      <c r="H33" s="115">
        <v>309</v>
      </c>
      <c r="I33" s="211">
        <v>26.04</v>
      </c>
      <c r="J33" s="211"/>
      <c r="K33" s="219"/>
      <c r="L33" s="215">
        <f t="shared" si="4"/>
        <v>1</v>
      </c>
      <c r="M33" s="304"/>
      <c r="N33" s="216" t="str">
        <f>VLOOKUP(H33,Уч!$C$2:$L$1101,9,FALSE)</f>
        <v>Михеева В.В.,Коростылев А.В.</v>
      </c>
      <c r="O33" s="213">
        <v>2604</v>
      </c>
      <c r="P33" s="111"/>
    </row>
    <row r="34" spans="1:16" ht="15.75" x14ac:dyDescent="0.25">
      <c r="B34" s="79">
        <v>27</v>
      </c>
      <c r="C34" s="206" t="str">
        <f>VLOOKUP(H34,Уч!$C$2:$L$1101,2,FALSE)</f>
        <v>Пасичная Кристина</v>
      </c>
      <c r="D34" s="207">
        <f>VLOOKUP(H34,Уч!$C$2:$L$1101,3,FALSE)</f>
        <v>34727</v>
      </c>
      <c r="E34" s="208" t="str">
        <f>VLOOKUP(H34,Уч!$C$2:$L$1101,4,FALSE)</f>
        <v>мс</v>
      </c>
      <c r="F34" s="209" t="str">
        <f>VLOOKUP(H34,Уч!$C$2:$L$1101,5,FALSE)</f>
        <v>Москва</v>
      </c>
      <c r="G34" s="210" t="str">
        <f>VLOOKUP(H34,Уч!$C$2:$L$1101,6,FALSE)</f>
        <v>МГФСО</v>
      </c>
      <c r="H34" s="115">
        <v>474</v>
      </c>
      <c r="I34" s="211">
        <v>26.06</v>
      </c>
      <c r="J34" s="211"/>
      <c r="K34" s="219"/>
      <c r="L34" s="215">
        <f t="shared" si="4"/>
        <v>1</v>
      </c>
      <c r="M34" s="304"/>
      <c r="N34" s="216" t="str">
        <f>VLOOKUP(H34,Уч!$C$2:$L$1101,9,FALSE)</f>
        <v>Чемерисов Н.Ф., Просвиркина Е.П.</v>
      </c>
      <c r="O34" s="214">
        <v>2606</v>
      </c>
      <c r="P34" s="49"/>
    </row>
    <row r="35" spans="1:16" ht="15.75" x14ac:dyDescent="0.25">
      <c r="A35" s="13">
        <f t="shared" ref="A35:A38" ca="1" si="8">RAND()</f>
        <v>7.5345779989821837E-2</v>
      </c>
      <c r="B35" s="79">
        <v>27</v>
      </c>
      <c r="C35" s="206" t="str">
        <f>VLOOKUP(H35,Уч!$C$2:$L$1101,2,FALSE)</f>
        <v>Луговских Наталья</v>
      </c>
      <c r="D35" s="207">
        <f>VLOOKUP(H35,Уч!$C$2:$L$1101,3,FALSE)</f>
        <v>31927</v>
      </c>
      <c r="E35" s="208" t="str">
        <f>VLOOKUP(H35,Уч!$C$2:$L$1101,4,FALSE)</f>
        <v>кмс</v>
      </c>
      <c r="F35" s="209" t="str">
        <f>VLOOKUP(H35,Уч!$C$2:$L$1101,5,FALSE)</f>
        <v>Москва</v>
      </c>
      <c r="G35" s="210" t="str">
        <f>VLOOKUP(H35,Уч!$C$2:$L$1101,6,FALSE)</f>
        <v>МГУ</v>
      </c>
      <c r="H35" s="164">
        <v>404</v>
      </c>
      <c r="I35" s="211">
        <v>26.06</v>
      </c>
      <c r="J35" s="211"/>
      <c r="K35" s="219"/>
      <c r="L35" s="215">
        <f t="shared" si="4"/>
        <v>1</v>
      </c>
      <c r="M35" s="304"/>
      <c r="N35" s="216" t="str">
        <f>VLOOKUP(H35,Уч!$C$2:$L$1101,9,FALSE)</f>
        <v>Паращук В.Н.</v>
      </c>
      <c r="O35" s="213">
        <v>2606</v>
      </c>
      <c r="P35" s="111"/>
    </row>
    <row r="36" spans="1:16" ht="15.75" x14ac:dyDescent="0.25">
      <c r="A36" s="13">
        <f t="shared" ca="1" si="8"/>
        <v>0.35352598567772697</v>
      </c>
      <c r="B36" s="79">
        <v>29</v>
      </c>
      <c r="C36" s="206" t="str">
        <f>VLOOKUP(H36,Уч!$C$2:$L$1101,2,FALSE)</f>
        <v>Эшкинина Ульяна</v>
      </c>
      <c r="D36" s="207">
        <f>VLOOKUP(H36,Уч!$C$2:$L$1101,3,FALSE)</f>
        <v>34924</v>
      </c>
      <c r="E36" s="208" t="str">
        <f>VLOOKUP(H36,Уч!$C$2:$L$1101,4,FALSE)</f>
        <v>кмс</v>
      </c>
      <c r="F36" s="209" t="str">
        <f>VLOOKUP(H36,Уч!$C$2:$L$1101,5,FALSE)</f>
        <v>Москва</v>
      </c>
      <c r="G36" s="210" t="str">
        <f>VLOOKUP(H36,Уч!$C$2:$L$1101,6,FALSE)</f>
        <v>МГУ</v>
      </c>
      <c r="H36" s="115">
        <v>414</v>
      </c>
      <c r="I36" s="211">
        <v>26.11</v>
      </c>
      <c r="J36" s="211"/>
      <c r="K36" s="219"/>
      <c r="L36" s="215">
        <f t="shared" si="4"/>
        <v>1</v>
      </c>
      <c r="M36" s="304"/>
      <c r="N36" s="216" t="str">
        <f>VLOOKUP(H36,Уч!$C$2:$L$1101,9,FALSE)</f>
        <v>Паращук В.Н.</v>
      </c>
      <c r="O36" s="214">
        <v>2611</v>
      </c>
      <c r="P36" s="49"/>
    </row>
    <row r="37" spans="1:16" ht="15.75" x14ac:dyDescent="0.25">
      <c r="A37" s="13">
        <f t="shared" ca="1" si="8"/>
        <v>0.53050191206966635</v>
      </c>
      <c r="B37" s="79">
        <v>30</v>
      </c>
      <c r="C37" s="206" t="str">
        <f>VLOOKUP(H37,Уч!$C$2:$L$1101,2,FALSE)</f>
        <v>Гацалова Элина</v>
      </c>
      <c r="D37" s="207">
        <f>VLOOKUP(H37,Уч!$C$2:$L$1101,3,FALSE)</f>
        <v>34790</v>
      </c>
      <c r="E37" s="208" t="str">
        <f>VLOOKUP(H37,Уч!$C$2:$L$1101,4,FALSE)</f>
        <v>мс</v>
      </c>
      <c r="F37" s="209" t="str">
        <f>VLOOKUP(H37,Уч!$C$2:$L$1101,5,FALSE)</f>
        <v>Москва</v>
      </c>
      <c r="G37" s="210" t="str">
        <f>VLOOKUP(H37,Уч!$C$2:$L$1101,6,FALSE)</f>
        <v>СДЮШОР ЦСКА</v>
      </c>
      <c r="H37" s="115">
        <v>303</v>
      </c>
      <c r="I37" s="211">
        <v>26.16</v>
      </c>
      <c r="J37" s="211"/>
      <c r="K37" s="219"/>
      <c r="L37" s="215">
        <f t="shared" si="4"/>
        <v>1</v>
      </c>
      <c r="M37" s="304"/>
      <c r="N37" s="216" t="str">
        <f>VLOOKUP(H37,Уч!$C$2:$L$1101,9,FALSE)</f>
        <v>Михеева В.В.,Коростылев А.В.</v>
      </c>
      <c r="O37" s="214">
        <v>2616</v>
      </c>
      <c r="P37" s="49"/>
    </row>
    <row r="38" spans="1:16" ht="15.75" x14ac:dyDescent="0.25">
      <c r="A38" s="13">
        <f t="shared" ca="1" si="8"/>
        <v>0.20882865345813351</v>
      </c>
      <c r="B38" s="79">
        <v>31</v>
      </c>
      <c r="C38" s="206" t="str">
        <f>VLOOKUP(H38,Уч!$C$2:$L$1101,2,FALSE)</f>
        <v>Кабакова Светлана</v>
      </c>
      <c r="D38" s="207">
        <f>VLOOKUP(H38,Уч!$C$2:$L$1101,3,FALSE)</f>
        <v>33922</v>
      </c>
      <c r="E38" s="208" t="str">
        <f>VLOOKUP(H38,Уч!$C$2:$L$1101,4,FALSE)</f>
        <v>кмс</v>
      </c>
      <c r="F38" s="209" t="str">
        <f>VLOOKUP(H38,Уч!$C$2:$L$1101,5,FALSE)</f>
        <v>Москва</v>
      </c>
      <c r="G38" s="210" t="str">
        <f>VLOOKUP(H38,Уч!$C$2:$L$1101,6,FALSE)</f>
        <v>Ю.М.-Знаменские</v>
      </c>
      <c r="H38" s="115">
        <v>397</v>
      </c>
      <c r="I38" s="211">
        <v>26.31</v>
      </c>
      <c r="J38" s="211"/>
      <c r="K38" s="219"/>
      <c r="L38" s="215">
        <f t="shared" si="4"/>
        <v>1</v>
      </c>
      <c r="M38" s="304"/>
      <c r="N38" s="216" t="str">
        <f>VLOOKUP(H38,Уч!$C$2:$L$1101,9,FALSE)</f>
        <v>Палеха, Ульянов</v>
      </c>
      <c r="O38" s="213">
        <v>2631</v>
      </c>
      <c r="P38" s="111"/>
    </row>
    <row r="39" spans="1:16" ht="15.75" x14ac:dyDescent="0.25">
      <c r="B39" s="79">
        <v>32</v>
      </c>
      <c r="C39" s="206" t="str">
        <f>VLOOKUP(H39,Уч!$C$2:$L$1101,2,FALSE)</f>
        <v>Сафрыжева Анастасия</v>
      </c>
      <c r="D39" s="207">
        <f>VLOOKUP(H39,Уч!$C$2:$L$1101,3,FALSE)</f>
        <v>35093</v>
      </c>
      <c r="E39" s="208" t="str">
        <f>VLOOKUP(H39,Уч!$C$2:$L$1101,4,FALSE)</f>
        <v>кмс</v>
      </c>
      <c r="F39" s="209" t="str">
        <f>VLOOKUP(H39,Уч!$C$2:$L$1101,5,FALSE)</f>
        <v>Москва</v>
      </c>
      <c r="G39" s="210" t="str">
        <f>VLOOKUP(H39,Уч!$C$2:$L$1101,6,FALSE)</f>
        <v>Юность Москвы</v>
      </c>
      <c r="H39" s="115">
        <v>312</v>
      </c>
      <c r="I39" s="211">
        <v>26.37</v>
      </c>
      <c r="J39" s="211"/>
      <c r="K39" s="219"/>
      <c r="L39" s="215">
        <f t="shared" si="4"/>
        <v>1</v>
      </c>
      <c r="M39" s="304"/>
      <c r="N39" s="216" t="str">
        <f>VLOOKUP(H39,Уч!$C$2:$L$1101,9,FALSE)</f>
        <v>Бурлаков О.П. Кравцова К.О.</v>
      </c>
      <c r="O39" s="214">
        <v>2637</v>
      </c>
      <c r="P39" s="49"/>
    </row>
    <row r="40" spans="1:16" ht="15.75" x14ac:dyDescent="0.25">
      <c r="B40" s="79">
        <v>33</v>
      </c>
      <c r="C40" s="206" t="str">
        <f>VLOOKUP(H40,Уч!$C$2:$L$1101,2,FALSE)</f>
        <v>Бочарова Виктория</v>
      </c>
      <c r="D40" s="207">
        <f>VLOOKUP(H40,Уч!$C$2:$L$1101,3,FALSE)</f>
        <v>34731</v>
      </c>
      <c r="E40" s="208" t="str">
        <f>VLOOKUP(H40,Уч!$C$2:$L$1101,4,FALSE)</f>
        <v>кмс</v>
      </c>
      <c r="F40" s="209" t="str">
        <f>VLOOKUP(H40,Уч!$C$2:$L$1101,5,FALSE)</f>
        <v>Москва</v>
      </c>
      <c r="G40" s="210" t="str">
        <f>VLOOKUP(H40,Уч!$C$2:$L$1101,6,FALSE)</f>
        <v>МГФСО</v>
      </c>
      <c r="H40" s="115">
        <v>439</v>
      </c>
      <c r="I40" s="211">
        <v>26.4</v>
      </c>
      <c r="J40" s="211"/>
      <c r="K40" s="219"/>
      <c r="L40" s="215">
        <f t="shared" si="4"/>
        <v>1</v>
      </c>
      <c r="M40" s="304"/>
      <c r="N40" s="216" t="str">
        <f>VLOOKUP(H40,Уч!$C$2:$L$1101,9,FALSE)</f>
        <v>Голубенко Ю.И.Германов Г.Н.Яковлев Н.Ф.</v>
      </c>
      <c r="O40" s="214">
        <v>2640</v>
      </c>
      <c r="P40" s="49"/>
    </row>
    <row r="41" spans="1:16" ht="15.75" x14ac:dyDescent="0.25">
      <c r="A41" s="13">
        <f t="shared" ref="A41:A44" ca="1" si="9">RAND()</f>
        <v>0.60538670941040185</v>
      </c>
      <c r="B41" s="79">
        <v>34</v>
      </c>
      <c r="C41" s="206" t="str">
        <f>VLOOKUP(H41,Уч!$C$2:$L$1101,2,FALSE)</f>
        <v>Макарова Полина</v>
      </c>
      <c r="D41" s="207">
        <f>VLOOKUP(H41,Уч!$C$2:$L$1101,3,FALSE)</f>
        <v>34331</v>
      </c>
      <c r="E41" s="208" t="str">
        <f>VLOOKUP(H41,Уч!$C$2:$L$1101,4,FALSE)</f>
        <v>кмс</v>
      </c>
      <c r="F41" s="209" t="str">
        <f>VLOOKUP(H41,Уч!$C$2:$L$1101,5,FALSE)</f>
        <v>Москва</v>
      </c>
      <c r="G41" s="210" t="str">
        <f>VLOOKUP(H41,Уч!$C$2:$L$1101,6,FALSE)</f>
        <v>Юность Москвы</v>
      </c>
      <c r="H41" s="115">
        <v>459</v>
      </c>
      <c r="I41" s="211">
        <v>26.61</v>
      </c>
      <c r="J41" s="211"/>
      <c r="K41" s="219"/>
      <c r="L41" s="215">
        <f t="shared" si="4"/>
        <v>1</v>
      </c>
      <c r="M41" s="304"/>
      <c r="N41" s="216" t="str">
        <f>VLOOKUP(H41,Уч!$C$2:$L$1101,9,FALSE)</f>
        <v>Бурлаков О.П. Кравцова К.О.</v>
      </c>
      <c r="O41" s="214">
        <v>2661</v>
      </c>
      <c r="P41" s="49"/>
    </row>
    <row r="42" spans="1:16" ht="15.75" x14ac:dyDescent="0.25">
      <c r="A42" s="13">
        <f t="shared" ca="1" si="9"/>
        <v>0.4237739928982196</v>
      </c>
      <c r="B42" s="79">
        <v>35</v>
      </c>
      <c r="C42" s="206" t="str">
        <f>VLOOKUP(H42,Уч!$C$2:$L$1101,2,FALSE)</f>
        <v>Бодакина Елена</v>
      </c>
      <c r="D42" s="207">
        <f>VLOOKUP(H42,Уч!$C$2:$L$1101,3,FALSE)</f>
        <v>34582</v>
      </c>
      <c r="E42" s="208">
        <f>VLOOKUP(H42,Уч!$C$2:$L$1101,4,FALSE)</f>
        <v>1</v>
      </c>
      <c r="F42" s="209" t="str">
        <f>VLOOKUP(H42,Уч!$C$2:$L$1101,5,FALSE)</f>
        <v>Москва</v>
      </c>
      <c r="G42" s="210" t="str">
        <f>VLOOKUP(H42,Уч!$C$2:$L$1101,6,FALSE)</f>
        <v>ДЮСШ равн.возм.</v>
      </c>
      <c r="H42" s="115">
        <v>438</v>
      </c>
      <c r="I42" s="211">
        <v>26.63</v>
      </c>
      <c r="J42" s="211"/>
      <c r="K42" s="219"/>
      <c r="L42" s="215">
        <f t="shared" si="4"/>
        <v>1</v>
      </c>
      <c r="M42" s="304"/>
      <c r="N42" s="216" t="str">
        <f>VLOOKUP(H42,Уч!$C$2:$L$1101,9,FALSE)</f>
        <v>Крошкин Б.Ю.</v>
      </c>
      <c r="O42" s="213">
        <v>2663</v>
      </c>
      <c r="P42" s="111"/>
    </row>
    <row r="43" spans="1:16" ht="15.75" x14ac:dyDescent="0.25">
      <c r="A43" s="13">
        <f t="shared" ca="1" si="9"/>
        <v>0.19431923222439051</v>
      </c>
      <c r="B43" s="79">
        <v>36</v>
      </c>
      <c r="C43" s="206" t="str">
        <f>VLOOKUP(H43,Уч!$C$2:$L$1101,2,FALSE)</f>
        <v>Левчина Ксения</v>
      </c>
      <c r="D43" s="207">
        <f>VLOOKUP(H43,Уч!$C$2:$L$1101,3,FALSE)</f>
        <v>35069</v>
      </c>
      <c r="E43" s="208">
        <f>VLOOKUP(H43,Уч!$C$2:$L$1101,4,FALSE)</f>
        <v>1</v>
      </c>
      <c r="F43" s="209" t="str">
        <f>VLOOKUP(H43,Уч!$C$2:$L$1101,5,FALSE)</f>
        <v>Москва</v>
      </c>
      <c r="G43" s="210" t="str">
        <f>VLOOKUP(H43,Уч!$C$2:$L$1101,6,FALSE)</f>
        <v>СДЮСШОР 24</v>
      </c>
      <c r="H43" s="164">
        <v>402</v>
      </c>
      <c r="I43" s="211">
        <v>26.64</v>
      </c>
      <c r="J43" s="211"/>
      <c r="K43" s="219"/>
      <c r="L43" s="215">
        <f t="shared" si="4"/>
        <v>1</v>
      </c>
      <c r="M43" s="304"/>
      <c r="N43" s="216" t="str">
        <f>VLOOKUP(H43,Уч!$C$2:$L$1101,9,FALSE)</f>
        <v>Ревун Д.Д.</v>
      </c>
      <c r="O43" s="213">
        <v>2664</v>
      </c>
      <c r="P43" s="111"/>
    </row>
    <row r="44" spans="1:16" ht="15.75" x14ac:dyDescent="0.25">
      <c r="A44" s="13">
        <f t="shared" ca="1" si="9"/>
        <v>0.7839966215874643</v>
      </c>
      <c r="B44" s="79">
        <v>37</v>
      </c>
      <c r="C44" s="206" t="str">
        <f>VLOOKUP(H44,Уч!$C$2:$L$1101,2,FALSE)</f>
        <v>Маринцева Ирина</v>
      </c>
      <c r="D44" s="207">
        <f>VLOOKUP(H44,Уч!$C$2:$L$1101,3,FALSE)</f>
        <v>35123</v>
      </c>
      <c r="E44" s="208">
        <f>VLOOKUP(H44,Уч!$C$2:$L$1101,4,FALSE)</f>
        <v>1</v>
      </c>
      <c r="F44" s="209" t="str">
        <f>VLOOKUP(H44,Уч!$C$2:$L$1101,5,FALSE)</f>
        <v>Москва</v>
      </c>
      <c r="G44" s="210" t="str">
        <f>VLOOKUP(H44,Уч!$C$2:$L$1101,6,FALSE)</f>
        <v xml:space="preserve">ЦСКА-Черемушки </v>
      </c>
      <c r="H44" s="115">
        <v>460</v>
      </c>
      <c r="I44" s="211">
        <v>26.7</v>
      </c>
      <c r="J44" s="211"/>
      <c r="K44" s="219"/>
      <c r="L44" s="215">
        <f t="shared" si="4"/>
        <v>1</v>
      </c>
      <c r="M44" s="304"/>
      <c r="N44" s="216" t="str">
        <f>VLOOKUP(H44,Уч!$C$2:$L$1101,9,FALSE)</f>
        <v>Филатовы М.И., Е.А.,Гореловы</v>
      </c>
      <c r="O44" s="214">
        <v>2670</v>
      </c>
      <c r="P44" s="49"/>
    </row>
    <row r="45" spans="1:16" ht="15.75" x14ac:dyDescent="0.25">
      <c r="B45" s="79">
        <v>38</v>
      </c>
      <c r="C45" s="206" t="str">
        <f>VLOOKUP(H45,Уч!$C$2:$L$1101,2,FALSE)</f>
        <v>Микушева Анастасия</v>
      </c>
      <c r="D45" s="207">
        <f>VLOOKUP(H45,Уч!$C$2:$L$1101,3,FALSE)</f>
        <v>34248</v>
      </c>
      <c r="E45" s="208">
        <f>VLOOKUP(H45,Уч!$C$2:$L$1101,4,FALSE)</f>
        <v>1</v>
      </c>
      <c r="F45" s="209" t="str">
        <f>VLOOKUP(H45,Уч!$C$2:$L$1101,5,FALSE)</f>
        <v>Москва</v>
      </c>
      <c r="G45" s="210" t="str">
        <f>VLOOKUP(H45,Уч!$C$2:$L$1101,6,FALSE)</f>
        <v>ГУЗ</v>
      </c>
      <c r="H45" s="115">
        <v>405</v>
      </c>
      <c r="I45" s="211">
        <v>26.77</v>
      </c>
      <c r="J45" s="211"/>
      <c r="K45" s="219"/>
      <c r="L45" s="215">
        <f t="shared" si="4"/>
        <v>1</v>
      </c>
      <c r="M45" s="304"/>
      <c r="N45" s="216" t="str">
        <f>VLOOKUP(H45,Уч!$C$2:$L$1101,9,FALSE)</f>
        <v>Зайцев А. И</v>
      </c>
      <c r="O45" s="214">
        <v>2677</v>
      </c>
      <c r="P45" s="49"/>
    </row>
    <row r="46" spans="1:16" ht="15.75" x14ac:dyDescent="0.25">
      <c r="B46" s="79">
        <v>39</v>
      </c>
      <c r="C46" s="206" t="str">
        <f>VLOOKUP(H46,Уч!$C$2:$L$1101,2,FALSE)</f>
        <v>Малышева Анна</v>
      </c>
      <c r="D46" s="207">
        <f>VLOOKUP(H46,Уч!$C$2:$L$1101,3,FALSE)</f>
        <v>35241</v>
      </c>
      <c r="E46" s="208">
        <f>VLOOKUP(H46,Уч!$C$2:$L$1101,4,FALSE)</f>
        <v>1</v>
      </c>
      <c r="F46" s="209" t="str">
        <f>VLOOKUP(H46,Уч!$C$2:$L$1101,5,FALSE)</f>
        <v>Москва</v>
      </c>
      <c r="G46" s="210" t="str">
        <f>VLOOKUP(H46,Уч!$C$2:$L$1101,6,FALSE)</f>
        <v>СДЮШОР ЦСКА</v>
      </c>
      <c r="H46" s="115">
        <v>307</v>
      </c>
      <c r="I46" s="211">
        <v>26.78</v>
      </c>
      <c r="J46" s="211"/>
      <c r="K46" s="219"/>
      <c r="L46" s="215">
        <f t="shared" si="4"/>
        <v>1</v>
      </c>
      <c r="M46" s="304"/>
      <c r="N46" s="216" t="str">
        <f>VLOOKUP(H46,Уч!$C$2:$L$1101,9,FALSE)</f>
        <v>Филатовы М.И., Е.А.</v>
      </c>
      <c r="O46" s="214">
        <v>2678</v>
      </c>
      <c r="P46" s="49"/>
    </row>
    <row r="47" spans="1:16" ht="15.75" x14ac:dyDescent="0.25">
      <c r="A47" s="13">
        <f t="shared" ref="A47:A50" ca="1" si="10">RAND()</f>
        <v>0.20065777694103459</v>
      </c>
      <c r="B47" s="79">
        <v>40</v>
      </c>
      <c r="C47" s="206" t="str">
        <f>VLOOKUP(H47,Уч!$C$2:$L$1101,2,FALSE)</f>
        <v>Попова Екатерина</v>
      </c>
      <c r="D47" s="207">
        <f>VLOOKUP(H47,Уч!$C$2:$L$1101,3,FALSE)</f>
        <v>32539</v>
      </c>
      <c r="E47" s="208" t="str">
        <f>VLOOKUP(H47,Уч!$C$2:$L$1101,4,FALSE)</f>
        <v>кмс</v>
      </c>
      <c r="F47" s="209" t="str">
        <f>VLOOKUP(H47,Уч!$C$2:$L$1101,5,FALSE)</f>
        <v>Москва</v>
      </c>
      <c r="G47" s="210" t="str">
        <f>VLOOKUP(H47,Уч!$C$2:$L$1101,6,FALSE)</f>
        <v>СДЮШОР ЦСКА</v>
      </c>
      <c r="H47" s="115">
        <v>479</v>
      </c>
      <c r="I47" s="211">
        <v>26.79</v>
      </c>
      <c r="J47" s="211"/>
      <c r="K47" s="219"/>
      <c r="L47" s="215">
        <f t="shared" si="4"/>
        <v>1</v>
      </c>
      <c r="M47" s="304"/>
      <c r="N47" s="216" t="str">
        <f>VLOOKUP(H47,Уч!$C$2:$L$1101,9,FALSE)</f>
        <v>Филатовы М.И., Е.А.</v>
      </c>
      <c r="O47" s="214">
        <v>2679</v>
      </c>
      <c r="P47" s="49"/>
    </row>
    <row r="48" spans="1:16" ht="15.75" x14ac:dyDescent="0.25">
      <c r="A48" s="13">
        <f t="shared" ca="1" si="10"/>
        <v>0.19390454064115026</v>
      </c>
      <c r="B48" s="79">
        <v>41</v>
      </c>
      <c r="C48" s="206" t="str">
        <f>VLOOKUP(H48,Уч!$C$2:$L$1101,2,FALSE)</f>
        <v>Окунева Дарья</v>
      </c>
      <c r="D48" s="207">
        <f>VLOOKUP(H48,Уч!$C$2:$L$1101,3,FALSE)</f>
        <v>34949</v>
      </c>
      <c r="E48" s="208">
        <f>VLOOKUP(H48,Уч!$C$2:$L$1101,4,FALSE)</f>
        <v>1</v>
      </c>
      <c r="F48" s="209" t="str">
        <f>VLOOKUP(H48,Уч!$C$2:$L$1101,5,FALSE)</f>
        <v>Москва</v>
      </c>
      <c r="G48" s="210" t="str">
        <f>VLOOKUP(H48,Уч!$C$2:$L$1101,6,FALSE)</f>
        <v>СДЮСШОР 24</v>
      </c>
      <c r="H48" s="115">
        <v>432</v>
      </c>
      <c r="I48" s="211">
        <v>26.85</v>
      </c>
      <c r="J48" s="211"/>
      <c r="K48" s="219"/>
      <c r="L48" s="215">
        <f t="shared" si="4"/>
        <v>1</v>
      </c>
      <c r="M48" s="304"/>
      <c r="N48" s="216" t="str">
        <f>VLOOKUP(H48,Уч!$C$2:$L$1101,9,FALSE)</f>
        <v>Трехова Н.В. Черяева А.А.</v>
      </c>
      <c r="O48" s="213">
        <v>2685</v>
      </c>
      <c r="P48" s="111"/>
    </row>
    <row r="49" spans="1:16" ht="15.75" x14ac:dyDescent="0.25">
      <c r="A49" s="13">
        <f t="shared" ca="1" si="10"/>
        <v>0.67766597992220878</v>
      </c>
      <c r="B49" s="79">
        <v>42</v>
      </c>
      <c r="C49" s="206" t="str">
        <f>VLOOKUP(H49,Уч!$C$2:$L$1101,2,FALSE)</f>
        <v>Гацалова Алина</v>
      </c>
      <c r="D49" s="207">
        <f>VLOOKUP(H49,Уч!$C$2:$L$1101,3,FALSE)</f>
        <v>34790</v>
      </c>
      <c r="E49" s="208" t="str">
        <f>VLOOKUP(H49,Уч!$C$2:$L$1101,4,FALSE)</f>
        <v>мс</v>
      </c>
      <c r="F49" s="209" t="str">
        <f>VLOOKUP(H49,Уч!$C$2:$L$1101,5,FALSE)</f>
        <v>Москва</v>
      </c>
      <c r="G49" s="210" t="str">
        <f>VLOOKUP(H49,Уч!$C$2:$L$1101,6,FALSE)</f>
        <v>СДЮШОР ЦСКА</v>
      </c>
      <c r="H49" s="115">
        <v>302</v>
      </c>
      <c r="I49" s="211">
        <v>26.87</v>
      </c>
      <c r="J49" s="211"/>
      <c r="K49" s="219"/>
      <c r="L49" s="215">
        <f t="shared" si="4"/>
        <v>1</v>
      </c>
      <c r="M49" s="304"/>
      <c r="N49" s="216" t="str">
        <f>VLOOKUP(H49,Уч!$C$2:$L$1101,9,FALSE)</f>
        <v>Михеева В.В.,Коростылев А.В.</v>
      </c>
      <c r="O49" s="214">
        <v>2687</v>
      </c>
      <c r="P49" s="49"/>
    </row>
    <row r="50" spans="1:16" ht="15.75" x14ac:dyDescent="0.25">
      <c r="A50" s="13">
        <f t="shared" ca="1" si="10"/>
        <v>0.14497028230532849</v>
      </c>
      <c r="B50" s="79">
        <v>43</v>
      </c>
      <c r="C50" s="206" t="str">
        <f>VLOOKUP(H50,Уч!$C$2:$L$1101,2,FALSE)</f>
        <v>Ржевская Анастасия</v>
      </c>
      <c r="D50" s="207">
        <f>VLOOKUP(H50,Уч!$C$2:$L$1101,3,FALSE)</f>
        <v>34038</v>
      </c>
      <c r="E50" s="208" t="str">
        <f>VLOOKUP(H50,Уч!$C$2:$L$1101,4,FALSE)</f>
        <v>кмс</v>
      </c>
      <c r="F50" s="209" t="str">
        <f>VLOOKUP(H50,Уч!$C$2:$L$1101,5,FALSE)</f>
        <v>Москва</v>
      </c>
      <c r="G50" s="210" t="str">
        <f>VLOOKUP(H50,Уч!$C$2:$L$1101,6,FALSE)</f>
        <v>Ю.М.-Знаменские</v>
      </c>
      <c r="H50" s="115">
        <v>481</v>
      </c>
      <c r="I50" s="211">
        <v>27.08</v>
      </c>
      <c r="J50" s="211"/>
      <c r="K50" s="219"/>
      <c r="L50" s="215">
        <f t="shared" si="4"/>
        <v>2</v>
      </c>
      <c r="M50" s="304"/>
      <c r="N50" s="216" t="str">
        <f>VLOOKUP(H50,Уч!$C$2:$L$1101,9,FALSE)</f>
        <v>Салов  А.А.</v>
      </c>
      <c r="O50" s="214">
        <v>2708</v>
      </c>
      <c r="P50" s="49"/>
    </row>
    <row r="51" spans="1:16" ht="15.75" x14ac:dyDescent="0.25">
      <c r="B51" s="79">
        <v>44</v>
      </c>
      <c r="C51" s="206" t="str">
        <f>VLOOKUP(H51,Уч!$C$2:$L$1101,2,FALSE)</f>
        <v>Серепенкова Дарья</v>
      </c>
      <c r="D51" s="207">
        <f>VLOOKUP(H51,Уч!$C$2:$L$1101,3,FALSE)</f>
        <v>36003</v>
      </c>
      <c r="E51" s="208">
        <f>VLOOKUP(H51,Уч!$C$2:$L$1101,4,FALSE)</f>
        <v>1</v>
      </c>
      <c r="F51" s="209" t="str">
        <f>VLOOKUP(H51,Уч!$C$2:$L$1101,5,FALSE)</f>
        <v>Москва</v>
      </c>
      <c r="G51" s="210" t="str">
        <f>VLOOKUP(H51,Уч!$C$2:$L$1101,6,FALSE)</f>
        <v>Ю.М.-Знаменские</v>
      </c>
      <c r="H51" s="115">
        <v>484</v>
      </c>
      <c r="I51" s="211">
        <v>27.09</v>
      </c>
      <c r="J51" s="211"/>
      <c r="K51" s="219"/>
      <c r="L51" s="215">
        <f t="shared" si="4"/>
        <v>2</v>
      </c>
      <c r="M51" s="304"/>
      <c r="N51" s="216" t="str">
        <f>VLOOKUP(H51,Уч!$C$2:$L$1101,9,FALSE)</f>
        <v>Лиман В.П., Логинова Н.С.</v>
      </c>
      <c r="O51" s="214">
        <v>2709</v>
      </c>
      <c r="P51" s="49"/>
    </row>
    <row r="52" spans="1:16" ht="15.75" x14ac:dyDescent="0.25">
      <c r="B52" s="79">
        <v>45</v>
      </c>
      <c r="C52" s="206" t="str">
        <f>VLOOKUP(H52,Уч!$C$2:$L$1101,2,FALSE)</f>
        <v>Демкина Яна</v>
      </c>
      <c r="D52" s="207">
        <f>VLOOKUP(H52,Уч!$C$2:$L$1101,3,FALSE)</f>
        <v>35088</v>
      </c>
      <c r="E52" s="208" t="str">
        <f>VLOOKUP(H52,Уч!$C$2:$L$1101,4,FALSE)</f>
        <v>кмс</v>
      </c>
      <c r="F52" s="209" t="str">
        <f>VLOOKUP(H52,Уч!$C$2:$L$1101,5,FALSE)</f>
        <v>Москва</v>
      </c>
      <c r="G52" s="210" t="str">
        <f>VLOOKUP(H52,Уч!$C$2:$L$1101,6,FALSE)</f>
        <v>СДЮШОР ЦСКА</v>
      </c>
      <c r="H52" s="115">
        <v>393</v>
      </c>
      <c r="I52" s="211">
        <v>27.12</v>
      </c>
      <c r="J52" s="211"/>
      <c r="K52" s="219"/>
      <c r="L52" s="215">
        <f t="shared" si="4"/>
        <v>2</v>
      </c>
      <c r="M52" s="304"/>
      <c r="N52" s="216" t="str">
        <f>VLOOKUP(H52,Уч!$C$2:$L$1101,9,FALSE)</f>
        <v>Михеева В.В.,Смирнова Т.В.</v>
      </c>
      <c r="O52" s="214">
        <v>2712</v>
      </c>
      <c r="P52" s="49"/>
    </row>
    <row r="53" spans="1:16" ht="15.75" x14ac:dyDescent="0.25">
      <c r="A53" s="13">
        <f t="shared" ref="A53:A55" ca="1" si="11">RAND()</f>
        <v>0.39309465428994073</v>
      </c>
      <c r="B53" s="79">
        <v>46</v>
      </c>
      <c r="C53" s="206" t="str">
        <f>VLOOKUP(H53,Уч!$C$2:$L$1101,2,FALSE)</f>
        <v>Харламова Анастасия</v>
      </c>
      <c r="D53" s="207">
        <f>VLOOKUP(H53,Уч!$C$2:$L$1101,3,FALSE)</f>
        <v>34547</v>
      </c>
      <c r="E53" s="208" t="str">
        <f>VLOOKUP(H53,Уч!$C$2:$L$1101,4,FALSE)</f>
        <v>кмс</v>
      </c>
      <c r="F53" s="209" t="str">
        <f>VLOOKUP(H53,Уч!$C$2:$L$1101,5,FALSE)</f>
        <v>Москва</v>
      </c>
      <c r="G53" s="210" t="str">
        <f>VLOOKUP(H53,Уч!$C$2:$L$1101,6,FALSE)</f>
        <v>МГУ</v>
      </c>
      <c r="H53" s="115">
        <v>495</v>
      </c>
      <c r="I53" s="211">
        <v>27.35</v>
      </c>
      <c r="J53" s="211"/>
      <c r="K53" s="219"/>
      <c r="L53" s="215">
        <f t="shared" si="4"/>
        <v>2</v>
      </c>
      <c r="M53" s="304"/>
      <c r="N53" s="216" t="str">
        <f>VLOOKUP(H53,Уч!$C$2:$L$1101,9,FALSE)</f>
        <v>Удовик Е.Н.</v>
      </c>
      <c r="O53" s="214">
        <v>2735</v>
      </c>
      <c r="P53" s="49"/>
    </row>
    <row r="54" spans="1:16" ht="15.75" x14ac:dyDescent="0.25">
      <c r="A54" s="13">
        <f t="shared" ca="1" si="11"/>
        <v>0.78284366187858823</v>
      </c>
      <c r="B54" s="79">
        <v>47</v>
      </c>
      <c r="C54" s="206" t="str">
        <f>VLOOKUP(H54,Уч!$C$2:$L$1101,2,FALSE)</f>
        <v>Слободкина Екатерина</v>
      </c>
      <c r="D54" s="207">
        <f>VLOOKUP(H54,Уч!$C$2:$L$1101,3,FALSE)</f>
        <v>34002</v>
      </c>
      <c r="E54" s="208" t="str">
        <f>VLOOKUP(H54,Уч!$C$2:$L$1101,4,FALSE)</f>
        <v>кмс</v>
      </c>
      <c r="F54" s="209" t="str">
        <f>VLOOKUP(H54,Уч!$C$2:$L$1101,5,FALSE)</f>
        <v>Москва</v>
      </c>
      <c r="G54" s="210" t="str">
        <f>VLOOKUP(H54,Уч!$C$2:$L$1101,6,FALSE)</f>
        <v>МГУ</v>
      </c>
      <c r="H54" s="115">
        <v>409</v>
      </c>
      <c r="I54" s="211">
        <v>27.38</v>
      </c>
      <c r="J54" s="211"/>
      <c r="K54" s="219"/>
      <c r="L54" s="215">
        <f t="shared" si="4"/>
        <v>2</v>
      </c>
      <c r="M54" s="304"/>
      <c r="N54" s="216" t="str">
        <f>VLOOKUP(H54,Уч!$C$2:$L$1101,9,FALSE)</f>
        <v>Паращук В.Н.</v>
      </c>
      <c r="O54" s="213">
        <v>2738</v>
      </c>
      <c r="P54" s="111"/>
    </row>
    <row r="55" spans="1:16" ht="15.75" x14ac:dyDescent="0.25">
      <c r="A55" s="13">
        <f t="shared" ca="1" si="11"/>
        <v>0.38108187433100693</v>
      </c>
      <c r="B55" s="79">
        <v>48</v>
      </c>
      <c r="C55" s="206" t="str">
        <f>VLOOKUP(H55,Уч!$C$2:$L$1101,2,FALSE)</f>
        <v>Ложкина Светлана</v>
      </c>
      <c r="D55" s="207">
        <f>VLOOKUP(H55,Уч!$C$2:$L$1101,3,FALSE)</f>
        <v>34755</v>
      </c>
      <c r="E55" s="208" t="str">
        <f>VLOOKUP(H55,Уч!$C$2:$L$1101,4,FALSE)</f>
        <v>кмс</v>
      </c>
      <c r="F55" s="209" t="str">
        <f>VLOOKUP(H55,Уч!$C$2:$L$1101,5,FALSE)</f>
        <v>Москва</v>
      </c>
      <c r="G55" s="210" t="str">
        <f>VLOOKUP(H55,Уч!$C$2:$L$1101,6,FALSE)</f>
        <v>Юность Москвы</v>
      </c>
      <c r="H55" s="115">
        <v>458</v>
      </c>
      <c r="I55" s="211">
        <v>27.45</v>
      </c>
      <c r="J55" s="211"/>
      <c r="K55" s="219"/>
      <c r="L55" s="215">
        <f t="shared" si="4"/>
        <v>2</v>
      </c>
      <c r="M55" s="304"/>
      <c r="N55" s="216" t="str">
        <f>VLOOKUP(H55,Уч!$C$2:$L$1101,9,FALSE)</f>
        <v>Бурлаков О.П. Кравцова К.О.</v>
      </c>
      <c r="O55" s="214">
        <v>2745</v>
      </c>
      <c r="P55" s="49"/>
    </row>
    <row r="56" spans="1:16" ht="15.75" x14ac:dyDescent="0.25">
      <c r="B56" s="79">
        <v>49</v>
      </c>
      <c r="C56" s="206" t="str">
        <f>VLOOKUP(H56,Уч!$C$2:$L$1101,2,FALSE)</f>
        <v>Стельмашенко Евгения</v>
      </c>
      <c r="D56" s="207">
        <f>VLOOKUP(H56,Уч!$C$2:$L$1101,3,FALSE)</f>
        <v>33800</v>
      </c>
      <c r="E56" s="208">
        <f>VLOOKUP(H56,Уч!$C$2:$L$1101,4,FALSE)</f>
        <v>1</v>
      </c>
      <c r="F56" s="209" t="str">
        <f>VLOOKUP(H56,Уч!$C$2:$L$1101,5,FALSE)</f>
        <v>Москва</v>
      </c>
      <c r="G56" s="210" t="str">
        <f>VLOOKUP(H56,Уч!$C$2:$L$1101,6,FALSE)</f>
        <v>Ю.М.-Знаменские</v>
      </c>
      <c r="H56" s="115">
        <v>434</v>
      </c>
      <c r="I56" s="211">
        <v>27.52</v>
      </c>
      <c r="J56" s="211"/>
      <c r="K56" s="219"/>
      <c r="L56" s="215">
        <f t="shared" si="4"/>
        <v>2</v>
      </c>
      <c r="M56" s="304"/>
      <c r="N56" s="216" t="str">
        <f>VLOOKUP(H56,Уч!$C$2:$L$1101,9,FALSE)</f>
        <v>Мосины  И.В., И.Н., Орлов В.И.</v>
      </c>
      <c r="O56" s="213">
        <v>2752</v>
      </c>
      <c r="P56" s="111"/>
    </row>
    <row r="57" spans="1:16" ht="15.75" x14ac:dyDescent="0.25">
      <c r="B57" s="79">
        <v>50</v>
      </c>
      <c r="C57" s="206" t="str">
        <f>VLOOKUP(H57,Уч!$C$2:$L$1101,2,FALSE)</f>
        <v>Коробова Анна</v>
      </c>
      <c r="D57" s="207">
        <f>VLOOKUP(H57,Уч!$C$2:$L$1101,3,FALSE)</f>
        <v>36053</v>
      </c>
      <c r="E57" s="208">
        <f>VLOOKUP(H57,Уч!$C$2:$L$1101,4,FALSE)</f>
        <v>1</v>
      </c>
      <c r="F57" s="209" t="str">
        <f>VLOOKUP(H57,Уч!$C$2:$L$1101,5,FALSE)</f>
        <v>Москва</v>
      </c>
      <c r="G57" s="210" t="str">
        <f>VLOOKUP(H57,Уч!$C$2:$L$1101,6,FALSE)</f>
        <v>Юность Москвы</v>
      </c>
      <c r="H57" s="115">
        <v>453</v>
      </c>
      <c r="I57" s="211">
        <v>27.57</v>
      </c>
      <c r="J57" s="211"/>
      <c r="K57" s="219"/>
      <c r="L57" s="215">
        <f t="shared" si="4"/>
        <v>2</v>
      </c>
      <c r="M57" s="304"/>
      <c r="N57" s="216" t="str">
        <f>VLOOKUP(H57,Уч!$C$2:$L$1101,9,FALSE)</f>
        <v>Бурлаков О.П. Кравцова К.О.</v>
      </c>
      <c r="O57" s="214">
        <v>2757</v>
      </c>
      <c r="P57" s="49"/>
    </row>
    <row r="58" spans="1:16" ht="15.75" x14ac:dyDescent="0.25">
      <c r="A58" s="13">
        <f t="shared" ref="A58:A61" ca="1" si="12">RAND()</f>
        <v>0.26826221616434853</v>
      </c>
      <c r="B58" s="79">
        <v>51</v>
      </c>
      <c r="C58" s="206" t="str">
        <f>VLOOKUP(H58,Уч!$C$2:$L$1101,2,FALSE)</f>
        <v>Фёдорова Наталья</v>
      </c>
      <c r="D58" s="207">
        <f>VLOOKUP(H58,Уч!$C$2:$L$1101,3,FALSE)</f>
        <v>35387</v>
      </c>
      <c r="E58" s="208">
        <f>VLOOKUP(H58,Уч!$C$2:$L$1101,4,FALSE)</f>
        <v>1</v>
      </c>
      <c r="F58" s="209" t="str">
        <f>VLOOKUP(H58,Уч!$C$2:$L$1101,5,FALSE)</f>
        <v>Москва</v>
      </c>
      <c r="G58" s="210" t="str">
        <f>VLOOKUP(H58,Уч!$C$2:$L$1101,6,FALSE)</f>
        <v>СДЮСШОР 24</v>
      </c>
      <c r="H58" s="115">
        <v>413</v>
      </c>
      <c r="I58" s="211">
        <v>27.65</v>
      </c>
      <c r="J58" s="211"/>
      <c r="K58" s="219"/>
      <c r="L58" s="215">
        <f t="shared" si="4"/>
        <v>2</v>
      </c>
      <c r="M58" s="304"/>
      <c r="N58" s="216" t="str">
        <f>VLOOKUP(H58,Уч!$C$2:$L$1101,9,FALSE)</f>
        <v>Ревун Д.Д.</v>
      </c>
      <c r="O58" s="214">
        <v>2765</v>
      </c>
      <c r="P58" s="49"/>
    </row>
    <row r="59" spans="1:16" ht="15.75" x14ac:dyDescent="0.25">
      <c r="A59" s="13">
        <f t="shared" ca="1" si="12"/>
        <v>0.74312475924742594</v>
      </c>
      <c r="B59" s="79">
        <v>52</v>
      </c>
      <c r="C59" s="206" t="str">
        <f>VLOOKUP(H59,Уч!$C$2:$L$1101,2,FALSE)</f>
        <v>Кот Юлия</v>
      </c>
      <c r="D59" s="207">
        <f>VLOOKUP(H59,Уч!$C$2:$L$1101,3,FALSE)</f>
        <v>32874</v>
      </c>
      <c r="E59" s="208">
        <f>VLOOKUP(H59,Уч!$C$2:$L$1101,4,FALSE)</f>
        <v>1</v>
      </c>
      <c r="F59" s="209" t="str">
        <f>VLOOKUP(H59,Уч!$C$2:$L$1101,5,FALSE)</f>
        <v>Москва</v>
      </c>
      <c r="G59" s="210" t="str">
        <f>VLOOKUP(H59,Уч!$C$2:$L$1101,6,FALSE)</f>
        <v>МГУ</v>
      </c>
      <c r="H59" s="115">
        <v>399</v>
      </c>
      <c r="I59" s="211">
        <v>28.05</v>
      </c>
      <c r="J59" s="211"/>
      <c r="K59" s="219"/>
      <c r="L59" s="215">
        <f t="shared" si="4"/>
        <v>2</v>
      </c>
      <c r="M59" s="304"/>
      <c r="N59" s="216" t="str">
        <f>VLOOKUP(H59,Уч!$C$2:$L$1101,9,FALSE)</f>
        <v>Паращук В.Н.</v>
      </c>
      <c r="O59" s="214">
        <v>2805</v>
      </c>
      <c r="P59" s="49"/>
    </row>
    <row r="60" spans="1:16" ht="15.75" x14ac:dyDescent="0.25">
      <c r="A60" s="13">
        <f t="shared" ca="1" si="12"/>
        <v>0.17697772333507578</v>
      </c>
      <c r="B60" s="79">
        <v>53</v>
      </c>
      <c r="C60" s="206" t="str">
        <f>VLOOKUP(H60,Уч!$C$2:$L$1101,2,FALSE)</f>
        <v>Уланова Елизавета</v>
      </c>
      <c r="D60" s="207">
        <f>VLOOKUP(H60,Уч!$C$2:$L$1101,3,FALSE)</f>
        <v>35403</v>
      </c>
      <c r="E60" s="208">
        <f>VLOOKUP(H60,Уч!$C$2:$L$1101,4,FALSE)</f>
        <v>1</v>
      </c>
      <c r="F60" s="209" t="str">
        <f>VLOOKUP(H60,Уч!$C$2:$L$1101,5,FALSE)</f>
        <v>Москва</v>
      </c>
      <c r="G60" s="210" t="str">
        <f>VLOOKUP(H60,Уч!$C$2:$L$1101,6,FALSE)</f>
        <v>ДЮСШ 82</v>
      </c>
      <c r="H60" s="115">
        <v>490</v>
      </c>
      <c r="I60" s="211">
        <v>28.06</v>
      </c>
      <c r="J60" s="211"/>
      <c r="K60" s="219"/>
      <c r="L60" s="215">
        <f t="shared" si="4"/>
        <v>2</v>
      </c>
      <c r="M60" s="304"/>
      <c r="N60" s="216" t="str">
        <f>VLOOKUP(H60,Уч!$C$2:$L$1101,9,FALSE)</f>
        <v>Худякова Л.О.</v>
      </c>
      <c r="O60" s="214">
        <v>2806</v>
      </c>
      <c r="P60" s="49"/>
    </row>
    <row r="61" spans="1:16" ht="15.75" x14ac:dyDescent="0.25">
      <c r="A61" s="13">
        <f t="shared" ca="1" si="12"/>
        <v>0.30451097736599642</v>
      </c>
      <c r="B61" s="79">
        <v>54</v>
      </c>
      <c r="C61" s="206" t="str">
        <f>VLOOKUP(H61,Уч!$C$2:$L$1101,2,FALSE)</f>
        <v>Карасёва Светлана</v>
      </c>
      <c r="D61" s="207">
        <f>VLOOKUP(H61,Уч!$C$2:$L$1101,3,FALSE)</f>
        <v>34720</v>
      </c>
      <c r="E61" s="208">
        <f>VLOOKUP(H61,Уч!$C$2:$L$1101,4,FALSE)</f>
        <v>1</v>
      </c>
      <c r="F61" s="209" t="str">
        <f>VLOOKUP(H61,Уч!$C$2:$L$1101,5,FALSE)</f>
        <v>Москва</v>
      </c>
      <c r="G61" s="210" t="str">
        <f>VLOOKUP(H61,Уч!$C$2:$L$1101,6,FALSE)</f>
        <v>Ю.М.-Знаменские</v>
      </c>
      <c r="H61" s="115">
        <v>398</v>
      </c>
      <c r="I61" s="211">
        <v>30.52</v>
      </c>
      <c r="J61" s="211"/>
      <c r="K61" s="219"/>
      <c r="L61" s="215">
        <f t="shared" si="4"/>
        <v>3</v>
      </c>
      <c r="M61" s="304"/>
      <c r="N61" s="216" t="str">
        <f>VLOOKUP(H61,Уч!$C$2:$L$1101,9,FALSE)</f>
        <v>Салов  А.А.</v>
      </c>
      <c r="O61" s="214">
        <v>3052</v>
      </c>
      <c r="P61" s="49"/>
    </row>
    <row r="62" spans="1:16" ht="15.75" x14ac:dyDescent="0.25">
      <c r="B62" s="79"/>
      <c r="C62" s="206" t="str">
        <f>VLOOKUP(H62,Уч!$C$2:$L$1101,2,FALSE)</f>
        <v xml:space="preserve">Халаджан Ася </v>
      </c>
      <c r="D62" s="207">
        <f>VLOOKUP(H62,Уч!$C$2:$L$1101,3,FALSE)</f>
        <v>33767</v>
      </c>
      <c r="E62" s="208" t="str">
        <f>VLOOKUP(H62,Уч!$C$2:$L$1101,4,FALSE)</f>
        <v>кмс</v>
      </c>
      <c r="F62" s="209" t="str">
        <f>VLOOKUP(H62,Уч!$C$2:$L$1101,5,FALSE)</f>
        <v>Москва</v>
      </c>
      <c r="G62" s="210" t="str">
        <f>VLOOKUP(H62,Уч!$C$2:$L$1101,6,FALSE)</f>
        <v>ДЮСШ равн.возм.</v>
      </c>
      <c r="H62" s="115">
        <v>494</v>
      </c>
      <c r="I62" s="211" t="s">
        <v>633</v>
      </c>
      <c r="J62" s="211"/>
      <c r="K62" s="219"/>
      <c r="L62" s="257" t="e">
        <f t="shared" ref="L40:L73" si="13">LOOKUP(J62,$R$1:$R$10,$Q$1:$Q$10)</f>
        <v>#N/A</v>
      </c>
      <c r="M62" s="304"/>
      <c r="N62" s="216" t="str">
        <f>VLOOKUP(H62,Уч!$C$2:$L$1101,9,FALSE)</f>
        <v>Крошкин Б.Ю</v>
      </c>
      <c r="O62" s="214"/>
      <c r="P62" s="49"/>
    </row>
    <row r="63" spans="1:16" ht="15.75" x14ac:dyDescent="0.25">
      <c r="A63" s="13">
        <f t="shared" ca="1" si="0"/>
        <v>0.57539642520216816</v>
      </c>
      <c r="B63" s="79"/>
      <c r="C63" s="206" t="str">
        <f>VLOOKUP(H63,Уч!$C$2:$L$1101,2,FALSE)</f>
        <v>Давыдова Ирина</v>
      </c>
      <c r="D63" s="207">
        <f>VLOOKUP(H63,Уч!$C$2:$L$1101,3,FALSE)</f>
        <v>32290</v>
      </c>
      <c r="E63" s="208" t="str">
        <f>VLOOKUP(H63,Уч!$C$2:$L$1101,4,FALSE)</f>
        <v>мсмк</v>
      </c>
      <c r="F63" s="209" t="str">
        <f>VLOOKUP(H63,Уч!$C$2:$L$1101,5,FALSE)</f>
        <v>Москва</v>
      </c>
      <c r="G63" s="210" t="str">
        <f>VLOOKUP(H63,Уч!$C$2:$L$1101,6,FALSE)</f>
        <v>МГФСО</v>
      </c>
      <c r="H63" s="115">
        <v>446</v>
      </c>
      <c r="I63" s="211">
        <v>24.17</v>
      </c>
      <c r="J63" s="211" t="s">
        <v>632</v>
      </c>
      <c r="K63" s="219"/>
      <c r="L63" s="257" t="e">
        <f t="shared" ref="L63" si="14">LOOKUP(J63,$R$1:$R$10,$Q$1:$Q$10)</f>
        <v>#N/A</v>
      </c>
      <c r="M63" s="304"/>
      <c r="N63" s="216" t="str">
        <f>VLOOKUP(H63,Уч!$C$2:$L$1101,9,FALSE)</f>
        <v>Чемерисов Н.Ф.Сычев А.С.</v>
      </c>
      <c r="O63" s="214">
        <v>2417</v>
      </c>
      <c r="P63" s="49"/>
    </row>
    <row r="64" spans="1:16" ht="15.75" x14ac:dyDescent="0.25">
      <c r="B64" s="79"/>
      <c r="C64" s="206" t="str">
        <f>VLOOKUP(H64,Уч!$C$2:$L$1101,2,FALSE)</f>
        <v>Ауди Лина</v>
      </c>
      <c r="D64" s="207">
        <f>VLOOKUP(H64,Уч!$C$2:$L$1101,3,FALSE)</f>
        <v>35362</v>
      </c>
      <c r="E64" s="208">
        <f>VLOOKUP(H64,Уч!$C$2:$L$1101,4,FALSE)</f>
        <v>1</v>
      </c>
      <c r="F64" s="209" t="str">
        <f>VLOOKUP(H64,Уч!$C$2:$L$1101,5,FALSE)</f>
        <v>Москва</v>
      </c>
      <c r="G64" s="210" t="str">
        <f>VLOOKUP(H64,Уч!$C$2:$L$1101,6,FALSE)</f>
        <v>МГФСО</v>
      </c>
      <c r="H64" s="115">
        <v>386</v>
      </c>
      <c r="I64" s="211" t="s">
        <v>535</v>
      </c>
      <c r="J64" s="211"/>
      <c r="K64" s="219"/>
      <c r="L64" s="257" t="e">
        <f t="shared" si="13"/>
        <v>#N/A</v>
      </c>
      <c r="M64" s="304"/>
      <c r="N64" s="216" t="str">
        <f>VLOOKUP(H64,Уч!$C$2:$L$1101,9,FALSE)</f>
        <v>Афанасьев И.М.Яковлев Н.Ф.</v>
      </c>
      <c r="O64" s="213"/>
      <c r="P64" s="111"/>
    </row>
    <row r="65" spans="1:16" s="44" customFormat="1" ht="15.75" x14ac:dyDescent="0.25">
      <c r="B65" s="79"/>
      <c r="C65" s="206" t="str">
        <f>VLOOKUP(H65,Уч!$C$2:$L$1101,2,FALSE)</f>
        <v>Темендерова Алина</v>
      </c>
      <c r="D65" s="207">
        <f>VLOOKUP(H65,Уч!$C$2:$L$1101,3,FALSE)</f>
        <v>35157</v>
      </c>
      <c r="E65" s="208">
        <f>VLOOKUP(H65,Уч!$C$2:$L$1101,4,FALSE)</f>
        <v>1</v>
      </c>
      <c r="F65" s="209" t="str">
        <f>VLOOKUP(H65,Уч!$C$2:$L$1101,5,FALSE)</f>
        <v>Москва</v>
      </c>
      <c r="G65" s="210" t="str">
        <f>VLOOKUP(H65,Уч!$C$2:$L$1101,6,FALSE)</f>
        <v>МГФСО</v>
      </c>
      <c r="H65" s="115">
        <v>487</v>
      </c>
      <c r="I65" s="211" t="s">
        <v>535</v>
      </c>
      <c r="J65" s="211"/>
      <c r="K65" s="219"/>
      <c r="L65" s="257" t="e">
        <f t="shared" si="13"/>
        <v>#N/A</v>
      </c>
      <c r="M65" s="304"/>
      <c r="N65" s="216" t="str">
        <f>VLOOKUP(H65,Уч!$C$2:$L$1101,9,FALSE)</f>
        <v>Афанасьев И.М.</v>
      </c>
      <c r="O65" s="213"/>
      <c r="P65" s="111"/>
    </row>
    <row r="66" spans="1:16" s="44" customFormat="1" ht="15.75" x14ac:dyDescent="0.25">
      <c r="B66" s="79"/>
      <c r="C66" s="206" t="str">
        <f>VLOOKUP(H66,Уч!$C$2:$L$1101,2,FALSE)</f>
        <v>Ворожцова Валентина</v>
      </c>
      <c r="D66" s="207">
        <f>VLOOKUP(H66,Уч!$C$2:$L$1101,3,FALSE)</f>
        <v>34341</v>
      </c>
      <c r="E66" s="208">
        <f>VLOOKUP(H66,Уч!$C$2:$L$1101,4,FALSE)</f>
        <v>1</v>
      </c>
      <c r="F66" s="209" t="str">
        <f>VLOOKUP(H66,Уч!$C$2:$L$1101,5,FALSE)</f>
        <v>Москва</v>
      </c>
      <c r="G66" s="210" t="str">
        <f>VLOOKUP(H66,Уч!$C$2:$L$1101,6,FALSE)</f>
        <v>СДЮШОР ЦСКА</v>
      </c>
      <c r="H66" s="115">
        <v>388</v>
      </c>
      <c r="I66" s="211" t="s">
        <v>535</v>
      </c>
      <c r="J66" s="211"/>
      <c r="K66" s="219"/>
      <c r="L66" s="257" t="e">
        <f t="shared" si="13"/>
        <v>#N/A</v>
      </c>
      <c r="M66" s="304"/>
      <c r="N66" s="216" t="str">
        <f>VLOOKUP(H66,Уч!$C$2:$L$1101,9,FALSE)</f>
        <v>Оськин С.Ю.</v>
      </c>
      <c r="O66" s="214"/>
      <c r="P66" s="49"/>
    </row>
    <row r="67" spans="1:16" s="44" customFormat="1" ht="15.75" x14ac:dyDescent="0.25">
      <c r="B67" s="79"/>
      <c r="C67" s="206" t="str">
        <f>VLOOKUP(H67,Уч!$C$2:$L$1101,2,FALSE)</f>
        <v>Самсонова Валентина</v>
      </c>
      <c r="D67" s="207">
        <f>VLOOKUP(H67,Уч!$C$2:$L$1101,3,FALSE)</f>
        <v>32998</v>
      </c>
      <c r="E67" s="208">
        <f>VLOOKUP(H67,Уч!$C$2:$L$1101,4,FALSE)</f>
        <v>1</v>
      </c>
      <c r="F67" s="209" t="str">
        <f>VLOOKUP(H67,Уч!$C$2:$L$1101,5,FALSE)</f>
        <v>Москва</v>
      </c>
      <c r="G67" s="210" t="str">
        <f>VLOOKUP(H67,Уч!$C$2:$L$1101,6,FALSE)</f>
        <v>МГУ</v>
      </c>
      <c r="H67" s="115">
        <v>408</v>
      </c>
      <c r="I67" s="211" t="s">
        <v>535</v>
      </c>
      <c r="J67" s="211"/>
      <c r="K67" s="219"/>
      <c r="L67" s="257" t="e">
        <f t="shared" si="13"/>
        <v>#N/A</v>
      </c>
      <c r="M67" s="304"/>
      <c r="N67" s="216" t="str">
        <f>VLOOKUP(H67,Уч!$C$2:$L$1101,9,FALSE)</f>
        <v>Паращук В.Н.</v>
      </c>
      <c r="O67" s="214"/>
      <c r="P67" s="49"/>
    </row>
    <row r="68" spans="1:16" s="44" customFormat="1" ht="15.75" x14ac:dyDescent="0.25">
      <c r="B68" s="79"/>
      <c r="C68" s="206" t="str">
        <f>VLOOKUP(H68,Уч!$C$2:$L$1101,2,FALSE)</f>
        <v>Рыжкова София</v>
      </c>
      <c r="D68" s="207">
        <f>VLOOKUP(H68,Уч!$C$2:$L$1101,3,FALSE)</f>
        <v>35324</v>
      </c>
      <c r="E68" s="208" t="str">
        <f>VLOOKUP(H68,Уч!$C$2:$L$1101,4,FALSE)</f>
        <v>кмс</v>
      </c>
      <c r="F68" s="209" t="str">
        <f>VLOOKUP(H68,Уч!$C$2:$L$1101,5,FALSE)</f>
        <v>Москва</v>
      </c>
      <c r="G68" s="210" t="str">
        <f>VLOOKUP(H68,Уч!$C$2:$L$1101,6,FALSE)</f>
        <v>Юность Москвы</v>
      </c>
      <c r="H68" s="115">
        <v>407</v>
      </c>
      <c r="I68" s="211" t="s">
        <v>535</v>
      </c>
      <c r="J68" s="211"/>
      <c r="K68" s="219"/>
      <c r="L68" s="257" t="e">
        <f t="shared" si="13"/>
        <v>#N/A</v>
      </c>
      <c r="M68" s="304"/>
      <c r="N68" s="216" t="str">
        <f>VLOOKUP(H68,Уч!$C$2:$L$1101,9,FALSE)</f>
        <v>Литовченко И.Е, Дашкин И.Г</v>
      </c>
      <c r="O68" s="214"/>
      <c r="P68" s="49"/>
    </row>
    <row r="69" spans="1:16" s="44" customFormat="1" ht="15.75" x14ac:dyDescent="0.25">
      <c r="B69" s="79"/>
      <c r="C69" s="206" t="str">
        <f>VLOOKUP(H69,Уч!$C$2:$L$1101,2,FALSE)</f>
        <v>Журавлева Полина</v>
      </c>
      <c r="D69" s="207">
        <f>VLOOKUP(H69,Уч!$C$2:$L$1101,3,FALSE)</f>
        <v>35549</v>
      </c>
      <c r="E69" s="208" t="str">
        <f>VLOOKUP(H69,Уч!$C$2:$L$1101,4,FALSE)</f>
        <v>кмс</v>
      </c>
      <c r="F69" s="209" t="str">
        <f>VLOOKUP(H69,Уч!$C$2:$L$1101,5,FALSE)</f>
        <v>Москва</v>
      </c>
      <c r="G69" s="210" t="str">
        <f>VLOOKUP(H69,Уч!$C$2:$L$1101,6,FALSE)</f>
        <v>Юность Москвы</v>
      </c>
      <c r="H69" s="115">
        <v>304</v>
      </c>
      <c r="I69" s="211" t="s">
        <v>535</v>
      </c>
      <c r="J69" s="211"/>
      <c r="K69" s="219"/>
      <c r="L69" s="257" t="e">
        <f t="shared" si="13"/>
        <v>#N/A</v>
      </c>
      <c r="M69" s="304"/>
      <c r="N69" s="216" t="str">
        <f>VLOOKUP(H69,Уч!$C$2:$L$1101,9,FALSE)</f>
        <v>Бурлаков О.П. Кравцова К.О.</v>
      </c>
      <c r="O69" s="214"/>
      <c r="P69" s="49"/>
    </row>
    <row r="70" spans="1:16" s="44" customFormat="1" ht="15.75" x14ac:dyDescent="0.25">
      <c r="B70" s="79"/>
      <c r="C70" s="206" t="str">
        <f>VLOOKUP(H70,Уч!$C$2:$L$1101,2,FALSE)</f>
        <v>Станиславская Татьяна</v>
      </c>
      <c r="D70" s="207">
        <f>VLOOKUP(H70,Уч!$C$2:$L$1101,3,FALSE)</f>
        <v>33394</v>
      </c>
      <c r="E70" s="208" t="str">
        <f>VLOOKUP(H70,Уч!$C$2:$L$1101,4,FALSE)</f>
        <v>кмс</v>
      </c>
      <c r="F70" s="209" t="str">
        <f>VLOOKUP(H70,Уч!$C$2:$L$1101,5,FALSE)</f>
        <v>Москва</v>
      </c>
      <c r="G70" s="210" t="str">
        <f>VLOOKUP(H70,Уч!$C$2:$L$1101,6,FALSE)</f>
        <v>СДЮШОР ЦСКА</v>
      </c>
      <c r="H70" s="164">
        <v>410</v>
      </c>
      <c r="I70" s="211" t="s">
        <v>535</v>
      </c>
      <c r="J70" s="211"/>
      <c r="K70" s="219"/>
      <c r="L70" s="257" t="e">
        <f t="shared" si="13"/>
        <v>#N/A</v>
      </c>
      <c r="M70" s="304"/>
      <c r="N70" s="216" t="str">
        <f>VLOOKUP(H70,Уч!$C$2:$L$1101,9,FALSE)</f>
        <v>Лиман В.П.,Логинова Н.С.</v>
      </c>
      <c r="O70" s="214"/>
      <c r="P70" s="49"/>
    </row>
    <row r="71" spans="1:16" ht="15.75" x14ac:dyDescent="0.25">
      <c r="B71" s="79" t="s">
        <v>510</v>
      </c>
      <c r="C71" s="206" t="str">
        <f>VLOOKUP(H71,Уч!$C$2:$L$1101,2,FALSE)</f>
        <v>Аргунова Нина</v>
      </c>
      <c r="D71" s="207">
        <f>VLOOKUP(H71,Уч!$C$2:$L$1101,3,FALSE)</f>
        <v>32766</v>
      </c>
      <c r="E71" s="208" t="str">
        <f>VLOOKUP(H71,Уч!$C$2:$L$1101,4,FALSE)</f>
        <v>мсмк</v>
      </c>
      <c r="F71" s="209" t="str">
        <f>VLOOKUP(H71,Уч!$C$2:$L$1101,5,FALSE)</f>
        <v>Московская</v>
      </c>
      <c r="G71" s="210" t="str">
        <f>VLOOKUP(H71,Уч!$C$2:$L$1101,6,FALSE)</f>
        <v>Сборная РФ</v>
      </c>
      <c r="H71" s="164">
        <v>301</v>
      </c>
      <c r="I71" s="305">
        <v>24.24</v>
      </c>
      <c r="J71" s="211"/>
      <c r="K71" s="219"/>
      <c r="L71" s="215" t="str">
        <f t="shared" ref="L71:L73" si="15">LOOKUP(I71,$R$1:$R$10,$Q$1:$Q$10)</f>
        <v>мс</v>
      </c>
      <c r="M71" s="304"/>
      <c r="N71" s="216" t="str">
        <f>VLOOKUP(H71,Уч!$C$2:$L$1101,9,FALSE)</f>
        <v>Шабанов Г.К.</v>
      </c>
      <c r="O71" s="214">
        <v>2424</v>
      </c>
      <c r="P71" s="49"/>
    </row>
    <row r="72" spans="1:16" ht="15.75" x14ac:dyDescent="0.25">
      <c r="A72" s="13">
        <f t="shared" ref="A72" ca="1" si="16">RAND()</f>
        <v>0.71789756538940663</v>
      </c>
      <c r="B72" s="79" t="s">
        <v>510</v>
      </c>
      <c r="C72" s="206" t="str">
        <f>VLOOKUP(H72,Уч!$C$2:$L$1101,2,FALSE)</f>
        <v>Николаева Анастасия</v>
      </c>
      <c r="D72" s="207">
        <f>VLOOKUP(H72,Уч!$C$2:$L$1101,3,FALSE)</f>
        <v>34966</v>
      </c>
      <c r="E72" s="208" t="str">
        <f>VLOOKUP(H72,Уч!$C$2:$L$1101,4,FALSE)</f>
        <v>мс</v>
      </c>
      <c r="F72" s="209" t="str">
        <f>VLOOKUP(H72,Уч!$C$2:$L$1101,5,FALSE)</f>
        <v>Московская</v>
      </c>
      <c r="G72" s="210" t="str">
        <f>VLOOKUP(H72,Уч!$C$2:$L$1101,6,FALSE)</f>
        <v>Сборная РФ</v>
      </c>
      <c r="H72" s="164">
        <v>308</v>
      </c>
      <c r="I72" s="211">
        <v>25.52</v>
      </c>
      <c r="J72" s="211"/>
      <c r="K72" s="219"/>
      <c r="L72" s="215" t="str">
        <f t="shared" si="15"/>
        <v>кмс</v>
      </c>
      <c r="M72" s="304"/>
      <c r="N72" s="216" t="str">
        <f>VLOOKUP(H72,Уч!$C$2:$L$1101,9,FALSE)</f>
        <v>Маслаков В.М.</v>
      </c>
      <c r="O72" s="214">
        <v>2552</v>
      </c>
      <c r="P72" s="49"/>
    </row>
    <row r="73" spans="1:16" ht="15.75" x14ac:dyDescent="0.25">
      <c r="B73" s="79" t="s">
        <v>510</v>
      </c>
      <c r="C73" s="206" t="str">
        <f>VLOOKUP(H73,Уч!$C$2:$L$1101,2,FALSE)</f>
        <v>Игошкина Дарья</v>
      </c>
      <c r="D73" s="207">
        <f>VLOOKUP(H73,Уч!$C$2:$L$1101,3,FALSE)</f>
        <v>35140</v>
      </c>
      <c r="E73" s="208" t="str">
        <f>VLOOKUP(H73,Уч!$C$2:$L$1101,4,FALSE)</f>
        <v>кмс</v>
      </c>
      <c r="F73" s="209" t="str">
        <f>VLOOKUP(H73,Уч!$C$2:$L$1101,5,FALSE)</f>
        <v>Пензенская</v>
      </c>
      <c r="G73" s="210" t="str">
        <f>VLOOKUP(H73,Уч!$C$2:$L$1101,6,FALSE)</f>
        <v>Сборная РФ</v>
      </c>
      <c r="H73" s="164">
        <v>395</v>
      </c>
      <c r="I73" s="305">
        <v>25.77</v>
      </c>
      <c r="J73" s="211"/>
      <c r="K73" s="219"/>
      <c r="L73" s="215">
        <f t="shared" si="15"/>
        <v>1</v>
      </c>
      <c r="M73" s="304"/>
      <c r="N73" s="216" t="str">
        <f>VLOOKUP(H73,Уч!$C$2:$L$1101,9,FALSE)</f>
        <v>Маслаков В.М.</v>
      </c>
      <c r="O73" s="214">
        <v>2577</v>
      </c>
      <c r="P73" s="49"/>
    </row>
    <row r="75" spans="1:16" ht="15.75" x14ac:dyDescent="0.3">
      <c r="C75" s="44" t="s">
        <v>46</v>
      </c>
    </row>
    <row r="77" spans="1:16" ht="15.75" x14ac:dyDescent="0.3">
      <c r="C77" s="44" t="s">
        <v>31</v>
      </c>
    </row>
  </sheetData>
  <sortState ref="B9:P13">
    <sortCondition ref="B9:B13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73"/>
  <sheetViews>
    <sheetView view="pageBreakPreview" topLeftCell="B3" zoomScaleSheetLayoutView="100" workbookViewId="0">
      <selection activeCell="C58" sqref="C58"/>
    </sheetView>
  </sheetViews>
  <sheetFormatPr defaultRowHeight="12.75" outlineLevelCol="1" x14ac:dyDescent="0.3"/>
  <cols>
    <col min="1" max="1" width="12" style="13" hidden="1" customWidth="1" outlineLevel="1"/>
    <col min="2" max="2" width="5.42578125" style="13" customWidth="1" collapsed="1"/>
    <col min="3" max="3" width="21.42578125" style="13" customWidth="1"/>
    <col min="4" max="4" width="6.42578125" style="81" customWidth="1"/>
    <col min="5" max="5" width="6.140625" style="13" customWidth="1"/>
    <col min="6" max="6" width="8.28515625" style="13" bestFit="1" customWidth="1"/>
    <col min="7" max="7" width="12.28515625" style="13" customWidth="1"/>
    <col min="8" max="8" width="5.42578125" style="13" customWidth="1"/>
    <col min="9" max="9" width="4.140625" style="13" hidden="1" customWidth="1"/>
    <col min="10" max="10" width="16.42578125" style="13" customWidth="1"/>
    <col min="11" max="11" width="6.140625" style="13" hidden="1" customWidth="1"/>
    <col min="12" max="12" width="6.140625" style="13" customWidth="1"/>
    <col min="13" max="13" width="5.42578125" style="13" hidden="1" customWidth="1"/>
    <col min="14" max="14" width="23.85546875" style="13" customWidth="1"/>
    <col min="15" max="15" width="9.140625" style="32" customWidth="1" outlineLevel="1"/>
    <col min="16" max="16" width="9.140625" style="15" customWidth="1" outlineLevel="1"/>
    <col min="17" max="16384" width="9.140625" style="13"/>
  </cols>
  <sheetData>
    <row r="1" spans="1:19" ht="15.75" x14ac:dyDescent="0.3">
      <c r="B1" s="28" t="str">
        <f>Расп!B26</f>
        <v>ЧЕМПИОНАТ г.Москвы по легкой атлетике</v>
      </c>
      <c r="D1" s="80"/>
      <c r="E1" s="15"/>
      <c r="O1" s="20"/>
      <c r="P1" s="19"/>
      <c r="Q1" s="37" t="s">
        <v>47</v>
      </c>
      <c r="R1" s="59">
        <v>6</v>
      </c>
    </row>
    <row r="2" spans="1:19" ht="15.75" x14ac:dyDescent="0.3">
      <c r="B2" s="28" t="str">
        <f>Расп!B27</f>
        <v>Москва, ЛФК ЦСКА 23-24.01.2014г.</v>
      </c>
      <c r="D2" s="80"/>
      <c r="E2" s="15"/>
      <c r="O2" s="20"/>
      <c r="P2" s="19"/>
      <c r="Q2" s="37" t="s">
        <v>48</v>
      </c>
      <c r="R2" s="59">
        <v>52.51</v>
      </c>
      <c r="S2" s="37" t="s">
        <v>47</v>
      </c>
    </row>
    <row r="3" spans="1:19" x14ac:dyDescent="0.3">
      <c r="C3" s="22"/>
      <c r="D3" s="80"/>
      <c r="E3" s="15"/>
      <c r="O3" s="20"/>
      <c r="P3" s="19"/>
      <c r="Q3" s="37" t="s">
        <v>49</v>
      </c>
      <c r="R3" s="59">
        <v>55.16</v>
      </c>
      <c r="S3" s="37" t="s">
        <v>48</v>
      </c>
    </row>
    <row r="4" spans="1:19" ht="15.75" x14ac:dyDescent="0.3">
      <c r="C4" s="28" t="str">
        <f>Расп!B9</f>
        <v>БЕГ 400м</v>
      </c>
      <c r="D4" s="80"/>
      <c r="E4" s="15"/>
      <c r="G4" s="64">
        <f>Расп!A9</f>
        <v>41662</v>
      </c>
      <c r="H4" s="226">
        <f>Расп!F7</f>
        <v>0</v>
      </c>
      <c r="I4" s="65"/>
      <c r="L4" s="23"/>
      <c r="O4" s="20"/>
      <c r="P4" s="19"/>
      <c r="Q4" s="37">
        <v>1</v>
      </c>
      <c r="R4" s="59">
        <v>58.16</v>
      </c>
      <c r="S4" s="37" t="s">
        <v>49</v>
      </c>
    </row>
    <row r="5" spans="1:19" ht="15.75" x14ac:dyDescent="0.3">
      <c r="C5" s="28" t="str">
        <f>Расп!B29</f>
        <v>ЖЕНЩИНЫ</v>
      </c>
      <c r="D5" s="80"/>
      <c r="E5" s="15"/>
      <c r="G5" s="251" t="s">
        <v>28</v>
      </c>
      <c r="H5" s="342" t="str">
        <f>Расп!C11</f>
        <v>16.00</v>
      </c>
      <c r="I5" s="65"/>
      <c r="L5" s="25"/>
      <c r="O5" s="26" t="s">
        <v>15</v>
      </c>
      <c r="P5" s="19"/>
      <c r="Q5" s="37">
        <v>2</v>
      </c>
      <c r="R5" s="59" t="s">
        <v>639</v>
      </c>
      <c r="S5" s="37">
        <v>1</v>
      </c>
    </row>
    <row r="6" spans="1:19" ht="15.75" x14ac:dyDescent="0.3">
      <c r="C6" s="27" t="s">
        <v>536</v>
      </c>
      <c r="D6" s="80"/>
      <c r="E6" s="15"/>
      <c r="G6" s="225" t="s">
        <v>11</v>
      </c>
      <c r="H6" s="226">
        <f>Расп!H7</f>
        <v>0</v>
      </c>
      <c r="I6" s="65"/>
      <c r="J6" s="251" t="s">
        <v>29</v>
      </c>
      <c r="K6" s="25">
        <f>Расп!D11</f>
        <v>0</v>
      </c>
      <c r="O6" s="26" t="s">
        <v>16</v>
      </c>
      <c r="P6" s="19"/>
      <c r="Q6" s="37">
        <v>3</v>
      </c>
      <c r="R6" s="59" t="s">
        <v>640</v>
      </c>
      <c r="S6" s="37">
        <v>2</v>
      </c>
    </row>
    <row r="7" spans="1:19" ht="15.75" x14ac:dyDescent="0.3">
      <c r="C7" s="45"/>
      <c r="D7" s="80"/>
      <c r="E7" s="15"/>
      <c r="O7" s="26" t="s">
        <v>17</v>
      </c>
      <c r="P7" s="19"/>
      <c r="Q7" s="37" t="s">
        <v>34</v>
      </c>
      <c r="R7" s="59" t="s">
        <v>641</v>
      </c>
      <c r="S7" s="37">
        <v>3</v>
      </c>
    </row>
    <row r="8" spans="1:19" s="37" customFormat="1" x14ac:dyDescent="0.3">
      <c r="A8" s="38" t="s">
        <v>30</v>
      </c>
      <c r="B8" s="38" t="s">
        <v>27</v>
      </c>
      <c r="C8" s="38" t="s">
        <v>12</v>
      </c>
      <c r="D8" s="303" t="s">
        <v>0</v>
      </c>
      <c r="E8" s="38" t="s">
        <v>54</v>
      </c>
      <c r="F8" s="38" t="s">
        <v>6</v>
      </c>
      <c r="G8" s="38" t="s">
        <v>7</v>
      </c>
      <c r="H8" s="38" t="s">
        <v>14</v>
      </c>
      <c r="I8" s="38"/>
      <c r="J8" s="38" t="s">
        <v>13</v>
      </c>
      <c r="K8" s="38" t="s">
        <v>67</v>
      </c>
      <c r="L8" s="38" t="s">
        <v>40</v>
      </c>
      <c r="M8" s="38" t="s">
        <v>20</v>
      </c>
      <c r="N8" s="38" t="s">
        <v>42</v>
      </c>
      <c r="O8" s="267" t="s">
        <v>19</v>
      </c>
      <c r="P8" s="26" t="s">
        <v>18</v>
      </c>
      <c r="Q8" s="37" t="s">
        <v>33</v>
      </c>
      <c r="R8" s="59"/>
      <c r="S8" s="37" t="s">
        <v>34</v>
      </c>
    </row>
    <row r="9" spans="1:19" s="37" customFormat="1" ht="15.75" x14ac:dyDescent="0.25">
      <c r="A9" s="39">
        <f t="shared" ref="A9:A11" ca="1" si="0">RAND()</f>
        <v>0.44102440552092359</v>
      </c>
      <c r="B9" s="79">
        <v>1</v>
      </c>
      <c r="C9" s="206" t="str">
        <f>VLOOKUP(H9,Уч!$C$2:$L$1101,2,FALSE)</f>
        <v>Давыдова Ирина</v>
      </c>
      <c r="D9" s="207">
        <f>VLOOKUP(H9,Уч!$C$2:$L$1101,3,FALSE)</f>
        <v>32290</v>
      </c>
      <c r="E9" s="208" t="str">
        <f>VLOOKUP(H9,Уч!$C$2:$L$1101,4,FALSE)</f>
        <v>мсмк</v>
      </c>
      <c r="F9" s="209" t="str">
        <f>VLOOKUP(H9,Уч!$C$2:$L$1101,5,FALSE)</f>
        <v>Москва</v>
      </c>
      <c r="G9" s="210" t="str">
        <f>VLOOKUP(H9,Уч!$C$2:$L$1101,6,FALSE)</f>
        <v>МГФСО</v>
      </c>
      <c r="H9" s="115">
        <v>446</v>
      </c>
      <c r="I9" s="343">
        <f>VLOOKUP(H9,Уч!$C$2:$L$1101,8,FALSE)</f>
        <v>0</v>
      </c>
      <c r="J9" s="211">
        <f t="shared" ref="J9:J17" si="1">O9/100</f>
        <v>52.72</v>
      </c>
      <c r="K9" s="219"/>
      <c r="L9" s="215" t="str">
        <f t="shared" ref="L9:L36" si="2">LOOKUP(J9,$R$1:$R$10,$Q$1:$Q$10)</f>
        <v>мс</v>
      </c>
      <c r="M9" s="304"/>
      <c r="N9" s="216" t="str">
        <f>VLOOKUP(H9,Уч!$C$2:$L$1101,9,FALSE)</f>
        <v>Чемерисов Н.Ф.Сычев А.С.</v>
      </c>
      <c r="O9" s="214">
        <v>5272</v>
      </c>
      <c r="P9" s="49"/>
      <c r="Q9" s="37" t="s">
        <v>63</v>
      </c>
      <c r="S9" s="37" t="s">
        <v>32</v>
      </c>
    </row>
    <row r="10" spans="1:19" ht="15.75" x14ac:dyDescent="0.25">
      <c r="A10" s="39">
        <f t="shared" ca="1" si="0"/>
        <v>0.47619191206248523</v>
      </c>
      <c r="B10" s="79">
        <v>2</v>
      </c>
      <c r="C10" s="206" t="str">
        <f>VLOOKUP(H10,Уч!$C$2:$L$1101,2,FALSE)</f>
        <v>Терехова Юлия</v>
      </c>
      <c r="D10" s="207">
        <f>VLOOKUP(H10,Уч!$C$2:$L$1101,3,FALSE)</f>
        <v>32924</v>
      </c>
      <c r="E10" s="208" t="str">
        <f>VLOOKUP(H10,Уч!$C$2:$L$1101,4,FALSE)</f>
        <v>мсмк</v>
      </c>
      <c r="F10" s="209" t="str">
        <f>VLOOKUP(H10,Уч!$C$2:$L$1101,5,FALSE)</f>
        <v>Москва-Тамбовская</v>
      </c>
      <c r="G10" s="210" t="str">
        <f>VLOOKUP(H10,Уч!$C$2:$L$1101,6,FALSE)</f>
        <v>ГБУ ЦСП ЛУЧ</v>
      </c>
      <c r="H10" s="115">
        <v>488</v>
      </c>
      <c r="I10" s="343">
        <f>VLOOKUP(H10,Уч!$C$2:$L$1101,8,FALSE)</f>
        <v>0</v>
      </c>
      <c r="J10" s="211">
        <f t="shared" si="1"/>
        <v>52.79</v>
      </c>
      <c r="K10" s="219"/>
      <c r="L10" s="215" t="str">
        <f t="shared" si="2"/>
        <v>мс</v>
      </c>
      <c r="M10" s="304"/>
      <c r="N10" s="216" t="str">
        <f>VLOOKUP(H10,Уч!$C$2:$L$1101,9,FALSE)</f>
        <v>Телятников ММ, Трефилов ВА, Судомоина ТГ</v>
      </c>
      <c r="O10" s="214">
        <v>5279</v>
      </c>
      <c r="P10" s="49"/>
      <c r="Q10" s="37"/>
      <c r="R10" s="37"/>
      <c r="S10" s="37" t="s">
        <v>63</v>
      </c>
    </row>
    <row r="11" spans="1:19" ht="15.75" x14ac:dyDescent="0.25">
      <c r="A11" s="39">
        <f t="shared" ca="1" si="0"/>
        <v>0.7227872785468189</v>
      </c>
      <c r="B11" s="79">
        <v>3</v>
      </c>
      <c r="C11" s="206" t="str">
        <f>VLOOKUP(H11,Уч!$C$2:$L$1101,2,FALSE)</f>
        <v>Рогозина Светлана</v>
      </c>
      <c r="D11" s="207">
        <f>VLOOKUP(H11,Уч!$C$2:$L$1101,3,FALSE)</f>
        <v>33964</v>
      </c>
      <c r="E11" s="208" t="str">
        <f>VLOOKUP(H11,Уч!$C$2:$L$1101,4,FALSE)</f>
        <v>мс</v>
      </c>
      <c r="F11" s="209" t="str">
        <f>VLOOKUP(H11,Уч!$C$2:$L$1101,5,FALSE)</f>
        <v>Москва</v>
      </c>
      <c r="G11" s="210" t="str">
        <f>VLOOKUP(H11,Уч!$C$2:$L$1101,6,FALSE)</f>
        <v>ЦСП по л/а - ЮМ</v>
      </c>
      <c r="H11" s="115">
        <v>482</v>
      </c>
      <c r="I11" s="343">
        <f>VLOOKUP(H11,Уч!$C$2:$L$1101,8,FALSE)</f>
        <v>0</v>
      </c>
      <c r="J11" s="211">
        <f t="shared" si="1"/>
        <v>54.14</v>
      </c>
      <c r="K11" s="219"/>
      <c r="L11" s="215" t="str">
        <f t="shared" si="2"/>
        <v>мс</v>
      </c>
      <c r="M11" s="304"/>
      <c r="N11" s="216" t="str">
        <f>VLOOKUP(H11,Уч!$C$2:$L$1101,9,FALSE)</f>
        <v>Епишин С.Д., Епишин Ф.С., Косенкова Ю.В.,
Коломеец А.А.</v>
      </c>
      <c r="O11" s="214">
        <v>5414</v>
      </c>
      <c r="P11" s="49"/>
    </row>
    <row r="12" spans="1:19" ht="15.75" x14ac:dyDescent="0.25">
      <c r="A12" s="39"/>
      <c r="B12" s="79">
        <v>4</v>
      </c>
      <c r="C12" s="206" t="str">
        <f>VLOOKUP(H12,Уч!$C$2:$L$1101,2,FALSE)</f>
        <v>Назарова Наталья</v>
      </c>
      <c r="D12" s="207">
        <f>VLOOKUP(H12,Уч!$C$2:$L$1101,3,FALSE)</f>
        <v>29001</v>
      </c>
      <c r="E12" s="208" t="str">
        <f>VLOOKUP(H12,Уч!$C$2:$L$1101,4,FALSE)</f>
        <v>змс</v>
      </c>
      <c r="F12" s="209" t="str">
        <f>VLOOKUP(H12,Уч!$C$2:$L$1101,5,FALSE)</f>
        <v>Москва</v>
      </c>
      <c r="G12" s="210" t="str">
        <f>VLOOKUP(H12,Уч!$C$2:$L$1101,6,FALSE)</f>
        <v>ГБУ ЦСП ЛУЧ</v>
      </c>
      <c r="H12" s="115">
        <v>471</v>
      </c>
      <c r="I12" s="343">
        <f>VLOOKUP(H12,Уч!$C$2:$L$1101,8,FALSE)</f>
        <v>0</v>
      </c>
      <c r="J12" s="211">
        <f t="shared" si="1"/>
        <v>54.48</v>
      </c>
      <c r="K12" s="219"/>
      <c r="L12" s="215" t="str">
        <f t="shared" si="2"/>
        <v>мс</v>
      </c>
      <c r="M12" s="304"/>
      <c r="N12" s="216" t="str">
        <f>VLOOKUP(H12,Уч!$C$2:$L$1101,9,FALSE)</f>
        <v>Федорива Л.В.</v>
      </c>
      <c r="O12" s="214">
        <v>5448</v>
      </c>
      <c r="P12" s="49"/>
    </row>
    <row r="13" spans="1:19" ht="15.75" x14ac:dyDescent="0.25">
      <c r="A13" s="39"/>
      <c r="B13" s="79">
        <v>5</v>
      </c>
      <c r="C13" s="206" t="str">
        <f>VLOOKUP(H13,Уч!$C$2:$L$1101,2,FALSE)</f>
        <v>Федяева Анастасия</v>
      </c>
      <c r="D13" s="207">
        <f>VLOOKUP(H13,Уч!$C$2:$L$1101,3,FALSE)</f>
        <v>32496</v>
      </c>
      <c r="E13" s="208" t="str">
        <f>VLOOKUP(H13,Уч!$C$2:$L$1101,4,FALSE)</f>
        <v>мс</v>
      </c>
      <c r="F13" s="209" t="str">
        <f>VLOOKUP(H13,Уч!$C$2:$L$1101,5,FALSE)</f>
        <v>Москва</v>
      </c>
      <c r="G13" s="210" t="str">
        <f>VLOOKUP(H13,Уч!$C$2:$L$1101,6,FALSE)</f>
        <v>РОО КСК ЛУЧ</v>
      </c>
      <c r="H13" s="115">
        <v>493</v>
      </c>
      <c r="I13" s="343">
        <f>VLOOKUP(H13,Уч!$C$2:$L$1101,8,FALSE)</f>
        <v>0</v>
      </c>
      <c r="J13" s="211">
        <f t="shared" si="1"/>
        <v>54.9</v>
      </c>
      <c r="K13" s="219"/>
      <c r="L13" s="215" t="str">
        <f t="shared" si="2"/>
        <v>мс</v>
      </c>
      <c r="M13" s="304"/>
      <c r="N13" s="216" t="str">
        <f>VLOOKUP(H13,Уч!$C$2:$L$1101,9,FALSE)</f>
        <v>Трефилов В.А.</v>
      </c>
      <c r="O13" s="214">
        <v>5490</v>
      </c>
      <c r="P13" s="49"/>
    </row>
    <row r="14" spans="1:19" ht="15.75" x14ac:dyDescent="0.25">
      <c r="A14" s="39">
        <f t="shared" ref="A14:A17" ca="1" si="3">RAND()</f>
        <v>0.74509121496355724</v>
      </c>
      <c r="B14" s="79">
        <v>6</v>
      </c>
      <c r="C14" s="206" t="str">
        <f>VLOOKUP(H14,Уч!$C$2:$L$1101,2,FALSE)</f>
        <v>Устинова Анна</v>
      </c>
      <c r="D14" s="207">
        <f>VLOOKUP(H14,Уч!$C$2:$L$1101,3,FALSE)</f>
        <v>35327</v>
      </c>
      <c r="E14" s="208" t="str">
        <f>VLOOKUP(H14,Уч!$C$2:$L$1101,4,FALSE)</f>
        <v>мс</v>
      </c>
      <c r="F14" s="209" t="str">
        <f>VLOOKUP(H14,Уч!$C$2:$L$1101,5,FALSE)</f>
        <v>Москва</v>
      </c>
      <c r="G14" s="210" t="str">
        <f>VLOOKUP(H14,Уч!$C$2:$L$1101,6,FALSE)</f>
        <v>Юность Москвы</v>
      </c>
      <c r="H14" s="115">
        <v>491</v>
      </c>
      <c r="I14" s="343">
        <f>VLOOKUP(H14,Уч!$C$2:$L$1101,8,FALSE)</f>
        <v>0</v>
      </c>
      <c r="J14" s="211">
        <f t="shared" si="1"/>
        <v>55.72</v>
      </c>
      <c r="K14" s="219"/>
      <c r="L14" s="215" t="str">
        <f t="shared" si="2"/>
        <v>кмс</v>
      </c>
      <c r="M14" s="304"/>
      <c r="N14" s="216" t="str">
        <f>VLOOKUP(H14,Уч!$C$2:$L$1101,9,FALSE)</f>
        <v>Щеглова И.В., Никитин А.С.</v>
      </c>
      <c r="O14" s="214">
        <v>5572</v>
      </c>
      <c r="P14" s="49"/>
    </row>
    <row r="15" spans="1:19" ht="15.75" x14ac:dyDescent="0.25">
      <c r="A15" s="39">
        <f t="shared" ca="1" si="3"/>
        <v>0.17780115925112128</v>
      </c>
      <c r="B15" s="79">
        <v>7</v>
      </c>
      <c r="C15" s="206" t="str">
        <f>VLOOKUP(H15,Уч!$C$2:$L$1101,2,FALSE)</f>
        <v>Галицкая Алина</v>
      </c>
      <c r="D15" s="207">
        <f>VLOOKUP(H15,Уч!$C$2:$L$1101,3,FALSE)</f>
        <v>34025</v>
      </c>
      <c r="E15" s="208" t="str">
        <f>VLOOKUP(H15,Уч!$C$2:$L$1101,4,FALSE)</f>
        <v>мс</v>
      </c>
      <c r="F15" s="209" t="str">
        <f>VLOOKUP(H15,Уч!$C$2:$L$1101,5,FALSE)</f>
        <v>Москва</v>
      </c>
      <c r="G15" s="210" t="str">
        <f>VLOOKUP(H15,Уч!$C$2:$L$1101,6,FALSE)</f>
        <v>Ю.М.-Знаменские</v>
      </c>
      <c r="H15" s="115">
        <v>442</v>
      </c>
      <c r="I15" s="343">
        <f>VLOOKUP(H15,Уч!$C$2:$L$1101,8,FALSE)</f>
        <v>0</v>
      </c>
      <c r="J15" s="211">
        <f t="shared" si="1"/>
        <v>55.86</v>
      </c>
      <c r="K15" s="219"/>
      <c r="L15" s="215" t="str">
        <f t="shared" si="2"/>
        <v>кмс</v>
      </c>
      <c r="M15" s="304"/>
      <c r="N15" s="216" t="str">
        <f>VLOOKUP(H15,Уч!$C$2:$L$1101,9,FALSE)</f>
        <v>Трефилов  В.А., Пеньшина А.И.</v>
      </c>
      <c r="O15" s="214">
        <v>5586</v>
      </c>
      <c r="P15" s="49"/>
    </row>
    <row r="16" spans="1:19" ht="15.75" x14ac:dyDescent="0.25">
      <c r="A16" s="39">
        <f t="shared" ca="1" si="3"/>
        <v>0.14272783265200628</v>
      </c>
      <c r="B16" s="79">
        <v>8</v>
      </c>
      <c r="C16" s="206" t="str">
        <f>VLOOKUP(H16,Уч!$C$2:$L$1101,2,FALSE)</f>
        <v>Орехова Дарья</v>
      </c>
      <c r="D16" s="207">
        <f>VLOOKUP(H16,Уч!$C$2:$L$1101,3,FALSE)</f>
        <v>33946</v>
      </c>
      <c r="E16" s="208" t="str">
        <f>VLOOKUP(H16,Уч!$C$2:$L$1101,4,FALSE)</f>
        <v>мс</v>
      </c>
      <c r="F16" s="209" t="str">
        <f>VLOOKUP(H16,Уч!$C$2:$L$1101,5,FALSE)</f>
        <v>Москва</v>
      </c>
      <c r="G16" s="210" t="str">
        <f>VLOOKUP(H16,Уч!$C$2:$L$1101,6,FALSE)</f>
        <v>Ю.М.-Знаменские</v>
      </c>
      <c r="H16" s="115">
        <v>473</v>
      </c>
      <c r="I16" s="343">
        <f>VLOOKUP(H16,Уч!$C$2:$L$1101,8,FALSE)</f>
        <v>0</v>
      </c>
      <c r="J16" s="211">
        <f t="shared" si="1"/>
        <v>55.94</v>
      </c>
      <c r="K16" s="219"/>
      <c r="L16" s="215" t="str">
        <f t="shared" si="2"/>
        <v>кмс</v>
      </c>
      <c r="M16" s="304"/>
      <c r="N16" s="216" t="str">
        <f>VLOOKUP(H16,Уч!$C$2:$L$1101,9,FALSE)</f>
        <v>Лиман  В.П.,Иванов В.М.,Власов Ю.К.</v>
      </c>
      <c r="O16" s="214">
        <v>5594</v>
      </c>
      <c r="P16" s="49"/>
    </row>
    <row r="17" spans="1:19" ht="15.75" x14ac:dyDescent="0.25">
      <c r="A17" s="39">
        <f t="shared" ca="1" si="3"/>
        <v>0.3561291882051939</v>
      </c>
      <c r="B17" s="79">
        <v>9</v>
      </c>
      <c r="C17" s="206" t="str">
        <f>VLOOKUP(H17,Уч!$C$2:$L$1101,2,FALSE)</f>
        <v>Дубынина Карина</v>
      </c>
      <c r="D17" s="207">
        <f>VLOOKUP(H17,Уч!$C$2:$L$1101,3,FALSE)</f>
        <v>33727</v>
      </c>
      <c r="E17" s="208" t="str">
        <f>VLOOKUP(H17,Уч!$C$2:$L$1101,4,FALSE)</f>
        <v>кмс</v>
      </c>
      <c r="F17" s="209" t="str">
        <f>VLOOKUP(H17,Уч!$C$2:$L$1101,5,FALSE)</f>
        <v>Москва</v>
      </c>
      <c r="G17" s="210" t="str">
        <f>VLOOKUP(H17,Уч!$C$2:$L$1101,6,FALSE)</f>
        <v>Ю.М.- Знаменские</v>
      </c>
      <c r="H17" s="115">
        <v>447</v>
      </c>
      <c r="I17" s="343">
        <f>VLOOKUP(H17,Уч!$C$2:$L$1101,8,FALSE)</f>
        <v>0</v>
      </c>
      <c r="J17" s="211">
        <f t="shared" si="1"/>
        <v>55.99</v>
      </c>
      <c r="K17" s="219"/>
      <c r="L17" s="215" t="str">
        <f t="shared" si="2"/>
        <v>кмс</v>
      </c>
      <c r="M17" s="304"/>
      <c r="N17" s="216" t="str">
        <f>VLOOKUP(H17,Уч!$C$2:$L$1101,9,FALSE)</f>
        <v>Мосин И.В., Белоусов</v>
      </c>
      <c r="O17" s="214">
        <v>5599</v>
      </c>
      <c r="P17" s="49"/>
    </row>
    <row r="18" spans="1:19" ht="15.75" x14ac:dyDescent="0.25">
      <c r="A18" s="39"/>
      <c r="B18" s="79">
        <v>10</v>
      </c>
      <c r="C18" s="206" t="str">
        <f>VLOOKUP(H18,Уч!$C$2:$L$1101,2,FALSE)</f>
        <v>Аникиенко Елизавета</v>
      </c>
      <c r="D18" s="207">
        <f>VLOOKUP(H18,Уч!$C$2:$L$1101,3,FALSE)</f>
        <v>34515</v>
      </c>
      <c r="E18" s="208" t="str">
        <f>VLOOKUP(H18,Уч!$C$2:$L$1101,4,FALSE)</f>
        <v>мс</v>
      </c>
      <c r="F18" s="209" t="str">
        <f>VLOOKUP(H18,Уч!$C$2:$L$1101,5,FALSE)</f>
        <v>Москва</v>
      </c>
      <c r="G18" s="210" t="str">
        <f>VLOOKUP(H18,Уч!$C$2:$L$1101,6,FALSE)</f>
        <v>Ю.М.-Знаменские,УОР-1</v>
      </c>
      <c r="H18" s="115">
        <v>436</v>
      </c>
      <c r="I18" s="343">
        <f>VLOOKUP(H18,Уч!$C$2:$L$1101,8,FALSE)</f>
        <v>0</v>
      </c>
      <c r="J18" s="211">
        <f t="shared" ref="J18:J29" si="4">O18/100</f>
        <v>56.92</v>
      </c>
      <c r="K18" s="219"/>
      <c r="L18" s="215" t="str">
        <f t="shared" si="2"/>
        <v>кмс</v>
      </c>
      <c r="M18" s="304"/>
      <c r="N18" s="216" t="str">
        <f>VLOOKUP(H18,Уч!$C$2:$L$1101,9,FALSE)</f>
        <v>Трефилов В.А., Васяткины В.П., А.В.</v>
      </c>
      <c r="O18" s="214">
        <v>5692</v>
      </c>
      <c r="P18" s="49"/>
    </row>
    <row r="19" spans="1:19" s="37" customFormat="1" ht="15.75" x14ac:dyDescent="0.25">
      <c r="A19" s="39">
        <f t="shared" ref="A19:A22" ca="1" si="5">RAND()</f>
        <v>0.99521138267378972</v>
      </c>
      <c r="B19" s="79">
        <v>11</v>
      </c>
      <c r="C19" s="206" t="str">
        <f>VLOOKUP(H19,Уч!$C$2:$L$1101,2,FALSE)</f>
        <v>Рудакова Вера</v>
      </c>
      <c r="D19" s="207">
        <f>VLOOKUP(H19,Уч!$C$2:$L$1101,3,FALSE)</f>
        <v>33683</v>
      </c>
      <c r="E19" s="208" t="str">
        <f>VLOOKUP(H19,Уч!$C$2:$L$1101,4,FALSE)</f>
        <v>мс</v>
      </c>
      <c r="F19" s="209" t="str">
        <f>VLOOKUP(H19,Уч!$C$2:$L$1101,5,FALSE)</f>
        <v>Москва</v>
      </c>
      <c r="G19" s="210" t="str">
        <f>VLOOKUP(H19,Уч!$C$2:$L$1101,6,FALSE)</f>
        <v>ЦСП по л/а</v>
      </c>
      <c r="H19" s="115">
        <v>483</v>
      </c>
      <c r="I19" s="343">
        <f>VLOOKUP(H19,Уч!$C$2:$L$1101,8,FALSE)</f>
        <v>0</v>
      </c>
      <c r="J19" s="211">
        <f t="shared" si="4"/>
        <v>57.04</v>
      </c>
      <c r="K19" s="219"/>
      <c r="L19" s="215" t="str">
        <f t="shared" si="2"/>
        <v>кмс</v>
      </c>
      <c r="M19" s="304"/>
      <c r="N19" s="216" t="str">
        <f>VLOOKUP(H19,Уч!$C$2:$L$1101,9,FALSE)</f>
        <v>Зеленцова Т.П., Силкин А.Ф.</v>
      </c>
      <c r="O19" s="214">
        <v>5704</v>
      </c>
      <c r="P19" s="49"/>
    </row>
    <row r="20" spans="1:19" ht="15.75" x14ac:dyDescent="0.25">
      <c r="A20" s="39">
        <f t="shared" ca="1" si="5"/>
        <v>0.79164747961112936</v>
      </c>
      <c r="B20" s="79">
        <v>12</v>
      </c>
      <c r="C20" s="206" t="str">
        <f>VLOOKUP(H20,Уч!$C$2:$L$1101,2,FALSE)</f>
        <v>Немыкина Анастасия</v>
      </c>
      <c r="D20" s="207">
        <f>VLOOKUP(H20,Уч!$C$2:$L$1101,3,FALSE)</f>
        <v>34102</v>
      </c>
      <c r="E20" s="208" t="str">
        <f>VLOOKUP(H20,Уч!$C$2:$L$1101,4,FALSE)</f>
        <v>мс</v>
      </c>
      <c r="F20" s="209" t="str">
        <f>VLOOKUP(H20,Уч!$C$2:$L$1101,5,FALSE)</f>
        <v>Москва</v>
      </c>
      <c r="G20" s="210" t="str">
        <f>VLOOKUP(H20,Уч!$C$2:$L$1101,6,FALSE)</f>
        <v>МГФСО</v>
      </c>
      <c r="H20" s="115">
        <v>472</v>
      </c>
      <c r="I20" s="343">
        <f>VLOOKUP(H20,Уч!$C$2:$L$1101,8,FALSE)</f>
        <v>0</v>
      </c>
      <c r="J20" s="211">
        <f t="shared" si="4"/>
        <v>57.05</v>
      </c>
      <c r="K20" s="219"/>
      <c r="L20" s="215" t="str">
        <f t="shared" si="2"/>
        <v>кмс</v>
      </c>
      <c r="M20" s="304"/>
      <c r="N20" s="216" t="str">
        <f>VLOOKUP(H20,Уч!$C$2:$L$1101,9,FALSE)</f>
        <v>Голубенко Ю.И.Головко З.Б.</v>
      </c>
      <c r="O20" s="214">
        <v>5705</v>
      </c>
      <c r="P20" s="49"/>
      <c r="Q20" s="37"/>
      <c r="R20" s="37"/>
      <c r="S20" s="37"/>
    </row>
    <row r="21" spans="1:19" ht="15.75" x14ac:dyDescent="0.25">
      <c r="A21" s="39">
        <f t="shared" ca="1" si="5"/>
        <v>0.38599265548954842</v>
      </c>
      <c r="B21" s="79">
        <v>13</v>
      </c>
      <c r="C21" s="206" t="str">
        <f>VLOOKUP(H21,Уч!$C$2:$L$1101,2,FALSE)</f>
        <v>Тарасова Александра</v>
      </c>
      <c r="D21" s="207">
        <f>VLOOKUP(H21,Уч!$C$2:$L$1101,3,FALSE)</f>
        <v>34880</v>
      </c>
      <c r="E21" s="208" t="str">
        <f>VLOOKUP(H21,Уч!$C$2:$L$1101,4,FALSE)</f>
        <v>кмс</v>
      </c>
      <c r="F21" s="209" t="str">
        <f>VLOOKUP(H21,Уч!$C$2:$L$1101,5,FALSE)</f>
        <v>Москва</v>
      </c>
      <c r="G21" s="210" t="str">
        <f>VLOOKUP(H21,Уч!$C$2:$L$1101,6,FALSE)</f>
        <v>ГБУ ЦСП ЛУЧ</v>
      </c>
      <c r="H21" s="115">
        <v>486</v>
      </c>
      <c r="I21" s="343">
        <f>VLOOKUP(H21,Уч!$C$2:$L$1101,8,FALSE)</f>
        <v>0</v>
      </c>
      <c r="J21" s="211">
        <f t="shared" si="4"/>
        <v>57.35</v>
      </c>
      <c r="K21" s="219"/>
      <c r="L21" s="215" t="str">
        <f t="shared" si="2"/>
        <v>кмс</v>
      </c>
      <c r="M21" s="304"/>
      <c r="N21" s="216" t="str">
        <f>VLOOKUP(H21,Уч!$C$2:$L$1101,9,FALSE)</f>
        <v>Федорива Л.В., Родионова ТВ</v>
      </c>
      <c r="O21" s="214">
        <v>5735</v>
      </c>
      <c r="P21" s="49"/>
    </row>
    <row r="22" spans="1:19" ht="15.75" x14ac:dyDescent="0.25">
      <c r="A22" s="39">
        <f t="shared" ca="1" si="5"/>
        <v>0.13046737641371708</v>
      </c>
      <c r="B22" s="79">
        <v>14</v>
      </c>
      <c r="C22" s="206" t="str">
        <f>VLOOKUP(H22,Уч!$C$2:$L$1101,2,FALSE)</f>
        <v>Челышкина Ольга</v>
      </c>
      <c r="D22" s="207">
        <f>VLOOKUP(H22,Уч!$C$2:$L$1101,3,FALSE)</f>
        <v>34639</v>
      </c>
      <c r="E22" s="208" t="str">
        <f>VLOOKUP(H22,Уч!$C$2:$L$1101,4,FALSE)</f>
        <v>кмс</v>
      </c>
      <c r="F22" s="209" t="str">
        <f>VLOOKUP(H22,Уч!$C$2:$L$1101,5,FALSE)</f>
        <v>Москва</v>
      </c>
      <c r="G22" s="210" t="str">
        <f>VLOOKUP(H22,Уч!$C$2:$L$1101,6,FALSE)</f>
        <v>Ю.М.-Знаменские</v>
      </c>
      <c r="H22" s="115">
        <v>497</v>
      </c>
      <c r="I22" s="343">
        <f>VLOOKUP(H22,Уч!$C$2:$L$1101,8,FALSE)</f>
        <v>0</v>
      </c>
      <c r="J22" s="211">
        <f t="shared" si="4"/>
        <v>57.41</v>
      </c>
      <c r="K22" s="219"/>
      <c r="L22" s="215" t="str">
        <f t="shared" si="2"/>
        <v>кмс</v>
      </c>
      <c r="M22" s="304"/>
      <c r="N22" s="216" t="str">
        <f>VLOOKUP(H22,Уч!$C$2:$L$1101,9,FALSE)</f>
        <v>Трефилов В.А.,Птушкина Н.И.</v>
      </c>
      <c r="O22" s="214">
        <v>5741</v>
      </c>
      <c r="P22" s="49"/>
    </row>
    <row r="23" spans="1:19" ht="15.75" x14ac:dyDescent="0.25">
      <c r="A23" s="39"/>
      <c r="B23" s="79">
        <v>15</v>
      </c>
      <c r="C23" s="206" t="str">
        <f>VLOOKUP(H23,Уч!$C$2:$L$1101,2,FALSE)</f>
        <v>Асланиди Анастасия</v>
      </c>
      <c r="D23" s="207">
        <f>VLOOKUP(H23,Уч!$C$2:$L$1101,3,FALSE)</f>
        <v>34621</v>
      </c>
      <c r="E23" s="208" t="str">
        <f>VLOOKUP(H23,Уч!$C$2:$L$1101,4,FALSE)</f>
        <v>мс</v>
      </c>
      <c r="F23" s="209" t="str">
        <f>VLOOKUP(H23,Уч!$C$2:$L$1101,5,FALSE)</f>
        <v>Ульяновская</v>
      </c>
      <c r="G23" s="210" t="str">
        <f>VLOOKUP(H23,Уч!$C$2:$L$1101,6,FALSE)</f>
        <v>ЦСП по л/а</v>
      </c>
      <c r="H23" s="115">
        <v>437</v>
      </c>
      <c r="I23" s="210" t="str">
        <f>VLOOKUP(H23,Уч!$C$2:$L$1101,8,FALSE)</f>
        <v>в/к</v>
      </c>
      <c r="J23" s="211">
        <f t="shared" si="4"/>
        <v>57.53</v>
      </c>
      <c r="K23" s="219"/>
      <c r="L23" s="215" t="str">
        <f t="shared" si="2"/>
        <v>кмс</v>
      </c>
      <c r="M23" s="304"/>
      <c r="N23" s="216" t="str">
        <f>VLOOKUP(H23,Уч!$C$2:$L$1101,9,FALSE)</f>
        <v>Анисимова Е.А., Лаврентьев В.А.</v>
      </c>
      <c r="O23" s="214">
        <v>5753</v>
      </c>
      <c r="P23" s="49"/>
    </row>
    <row r="24" spans="1:19" ht="15.75" x14ac:dyDescent="0.25">
      <c r="A24" s="39"/>
      <c r="B24" s="79">
        <v>16</v>
      </c>
      <c r="C24" s="206" t="str">
        <f>VLOOKUP(H24,Уч!$C$2:$L$1101,2,FALSE)</f>
        <v>Тхакур Санта</v>
      </c>
      <c r="D24" s="207">
        <f>VLOOKUP(H24,Уч!$C$2:$L$1101,3,FALSE)</f>
        <v>34082</v>
      </c>
      <c r="E24" s="208" t="str">
        <f>VLOOKUP(H24,Уч!$C$2:$L$1101,4,FALSE)</f>
        <v>кмс</v>
      </c>
      <c r="F24" s="209" t="str">
        <f>VLOOKUP(H24,Уч!$C$2:$L$1101,5,FALSE)</f>
        <v>Москва</v>
      </c>
      <c r="G24" s="210" t="str">
        <f>VLOOKUP(H24,Уч!$C$2:$L$1101,6,FALSE)</f>
        <v>МГФСО</v>
      </c>
      <c r="H24" s="115">
        <v>489</v>
      </c>
      <c r="I24" s="343">
        <f>VLOOKUP(H24,Уч!$C$2:$L$1101,8,FALSE)</f>
        <v>0</v>
      </c>
      <c r="J24" s="211">
        <f t="shared" si="4"/>
        <v>57.6</v>
      </c>
      <c r="K24" s="219"/>
      <c r="L24" s="215" t="str">
        <f t="shared" si="2"/>
        <v>кмс</v>
      </c>
      <c r="M24" s="304"/>
      <c r="N24" s="216" t="str">
        <f>VLOOKUP(H24,Уч!$C$2:$L$1101,9,FALSE)</f>
        <v>Голубенко Ю.И.</v>
      </c>
      <c r="O24" s="214">
        <v>5760</v>
      </c>
      <c r="P24" s="49"/>
    </row>
    <row r="25" spans="1:19" ht="15.75" x14ac:dyDescent="0.25">
      <c r="A25" s="39">
        <f t="shared" ref="A25:A28" ca="1" si="6">RAND()</f>
        <v>0.88695159527355316</v>
      </c>
      <c r="B25" s="79">
        <v>17</v>
      </c>
      <c r="C25" s="206" t="str">
        <f>VLOOKUP(H25,Уч!$C$2:$L$1101,2,FALSE)</f>
        <v>Зубарева Юлия</v>
      </c>
      <c r="D25" s="207">
        <f>VLOOKUP(H25,Уч!$C$2:$L$1101,3,FALSE)</f>
        <v>33585</v>
      </c>
      <c r="E25" s="208" t="str">
        <f>VLOOKUP(H25,Уч!$C$2:$L$1101,4,FALSE)</f>
        <v>кмс</v>
      </c>
      <c r="F25" s="209" t="str">
        <f>VLOOKUP(H25,Уч!$C$2:$L$1101,5,FALSE)</f>
        <v>Москва</v>
      </c>
      <c r="G25" s="210" t="str">
        <f>VLOOKUP(H25,Уч!$C$2:$L$1101,6,FALSE)</f>
        <v>МГФСО</v>
      </c>
      <c r="H25" s="115">
        <v>448</v>
      </c>
      <c r="I25" s="343">
        <f>VLOOKUP(H25,Уч!$C$2:$L$1101,8,FALSE)</f>
        <v>0</v>
      </c>
      <c r="J25" s="211">
        <f t="shared" si="4"/>
        <v>57.61</v>
      </c>
      <c r="K25" s="219"/>
      <c r="L25" s="215" t="str">
        <f t="shared" si="2"/>
        <v>кмс</v>
      </c>
      <c r="M25" s="304"/>
      <c r="N25" s="216" t="str">
        <f>VLOOKUP(H25,Уч!$C$2:$L$1101,9,FALSE)</f>
        <v>Богатырева Т.М.</v>
      </c>
      <c r="O25" s="214">
        <v>5761</v>
      </c>
      <c r="P25" s="49"/>
    </row>
    <row r="26" spans="1:19" ht="15.75" x14ac:dyDescent="0.25">
      <c r="A26" s="39">
        <f t="shared" ca="1" si="6"/>
        <v>0.83861212999585899</v>
      </c>
      <c r="B26" s="79">
        <v>18</v>
      </c>
      <c r="C26" s="206" t="str">
        <f>VLOOKUP(H26,Уч!$C$2:$L$1101,2,FALSE)</f>
        <v>Луговских Наталья</v>
      </c>
      <c r="D26" s="207">
        <f>VLOOKUP(H26,Уч!$C$2:$L$1101,3,FALSE)</f>
        <v>31927</v>
      </c>
      <c r="E26" s="208" t="str">
        <f>VLOOKUP(H26,Уч!$C$2:$L$1101,4,FALSE)</f>
        <v>кмс</v>
      </c>
      <c r="F26" s="209" t="str">
        <f>VLOOKUP(H26,Уч!$C$2:$L$1101,5,FALSE)</f>
        <v>Москва</v>
      </c>
      <c r="G26" s="210" t="str">
        <f>VLOOKUP(H26,Уч!$C$2:$L$1101,6,FALSE)</f>
        <v>МГУ</v>
      </c>
      <c r="H26" s="115">
        <v>404</v>
      </c>
      <c r="I26" s="343">
        <f>VLOOKUP(H26,Уч!$C$2:$L$1101,8,FALSE)</f>
        <v>0</v>
      </c>
      <c r="J26" s="211">
        <f t="shared" si="4"/>
        <v>57.68</v>
      </c>
      <c r="K26" s="219"/>
      <c r="L26" s="215" t="str">
        <f t="shared" si="2"/>
        <v>кмс</v>
      </c>
      <c r="M26" s="304"/>
      <c r="N26" s="216" t="str">
        <f>VLOOKUP(H26,Уч!$C$2:$L$1101,9,FALSE)</f>
        <v>Паращук В.Н.</v>
      </c>
      <c r="O26" s="214">
        <v>5768</v>
      </c>
      <c r="P26" s="49"/>
    </row>
    <row r="27" spans="1:19" ht="15.75" x14ac:dyDescent="0.25">
      <c r="A27" s="39">
        <f t="shared" ca="1" si="6"/>
        <v>0.1729091928708979</v>
      </c>
      <c r="B27" s="79">
        <v>19</v>
      </c>
      <c r="C27" s="206" t="str">
        <f>VLOOKUP(H27,Уч!$C$2:$L$1101,2,FALSE)</f>
        <v>Попова Анна</v>
      </c>
      <c r="D27" s="207">
        <f>VLOOKUP(H27,Уч!$C$2:$L$1101,3,FALSE)</f>
        <v>34400</v>
      </c>
      <c r="E27" s="208" t="str">
        <f>VLOOKUP(H27,Уч!$C$2:$L$1101,4,FALSE)</f>
        <v>кмс</v>
      </c>
      <c r="F27" s="209" t="str">
        <f>VLOOKUP(H27,Уч!$C$2:$L$1101,5,FALSE)</f>
        <v>Москва</v>
      </c>
      <c r="G27" s="210" t="str">
        <f>VLOOKUP(H27,Уч!$C$2:$L$1101,6,FALSE)</f>
        <v>Москвич</v>
      </c>
      <c r="H27" s="115">
        <v>478</v>
      </c>
      <c r="I27" s="343">
        <f>VLOOKUP(H27,Уч!$C$2:$L$1101,8,FALSE)</f>
        <v>0</v>
      </c>
      <c r="J27" s="211">
        <f t="shared" si="4"/>
        <v>58.49</v>
      </c>
      <c r="K27" s="219"/>
      <c r="L27" s="215">
        <f t="shared" si="2"/>
        <v>1</v>
      </c>
      <c r="M27" s="304"/>
      <c r="N27" s="216" t="str">
        <f>VLOOKUP(H27,Уч!$C$2:$L$1101,9,FALSE)</f>
        <v>Гуров А.Е.</v>
      </c>
      <c r="O27" s="214">
        <v>5849</v>
      </c>
      <c r="P27" s="49"/>
    </row>
    <row r="28" spans="1:19" ht="15.75" x14ac:dyDescent="0.25">
      <c r="A28" s="39">
        <f t="shared" ca="1" si="6"/>
        <v>0.66021403134217915</v>
      </c>
      <c r="B28" s="79">
        <v>20</v>
      </c>
      <c r="C28" s="206" t="str">
        <f>VLOOKUP(H28,Уч!$C$2:$L$1101,2,FALSE)</f>
        <v>Козменко Виктория</v>
      </c>
      <c r="D28" s="207">
        <f>VLOOKUP(H28,Уч!$C$2:$L$1101,3,FALSE)</f>
        <v>34738</v>
      </c>
      <c r="E28" s="208" t="str">
        <f>VLOOKUP(H28,Уч!$C$2:$L$1101,4,FALSE)</f>
        <v>кмс</v>
      </c>
      <c r="F28" s="209" t="str">
        <f>VLOOKUP(H28,Уч!$C$2:$L$1101,5,FALSE)</f>
        <v>Москва</v>
      </c>
      <c r="G28" s="210" t="str">
        <f>VLOOKUP(H28,Уч!$C$2:$L$1101,6,FALSE)</f>
        <v>ЦСП по л/а - МГФСО</v>
      </c>
      <c r="H28" s="115">
        <v>452</v>
      </c>
      <c r="I28" s="343">
        <f>VLOOKUP(H28,Уч!$C$2:$L$1101,8,FALSE)</f>
        <v>0</v>
      </c>
      <c r="J28" s="211">
        <f t="shared" si="4"/>
        <v>58.65</v>
      </c>
      <c r="K28" s="219"/>
      <c r="L28" s="215">
        <f t="shared" si="2"/>
        <v>1</v>
      </c>
      <c r="M28" s="304"/>
      <c r="N28" s="216" t="str">
        <f>VLOOKUP(H28,Уч!$C$2:$L$1101,9,FALSE)</f>
        <v>Епишин С.Д., Подкопаева Е.И.,
Голубенко Ю.И., Епишин Ф.С.</v>
      </c>
      <c r="O28" s="214">
        <v>5865</v>
      </c>
      <c r="P28" s="49"/>
    </row>
    <row r="29" spans="1:19" ht="15.75" x14ac:dyDescent="0.25">
      <c r="A29" s="39"/>
      <c r="B29" s="79">
        <v>21</v>
      </c>
      <c r="C29" s="206" t="str">
        <f>VLOOKUP(H29,Уч!$C$2:$L$1101,2,FALSE)</f>
        <v>Бочарова Виктория</v>
      </c>
      <c r="D29" s="207">
        <f>VLOOKUP(H29,Уч!$C$2:$L$1101,3,FALSE)</f>
        <v>34731</v>
      </c>
      <c r="E29" s="208" t="str">
        <f>VLOOKUP(H29,Уч!$C$2:$L$1101,4,FALSE)</f>
        <v>кмс</v>
      </c>
      <c r="F29" s="209" t="str">
        <f>VLOOKUP(H29,Уч!$C$2:$L$1101,5,FALSE)</f>
        <v>Москва</v>
      </c>
      <c r="G29" s="210" t="str">
        <f>VLOOKUP(H29,Уч!$C$2:$L$1101,6,FALSE)</f>
        <v>МГФСО</v>
      </c>
      <c r="H29" s="115">
        <v>439</v>
      </c>
      <c r="I29" s="343">
        <f>VLOOKUP(H29,Уч!$C$2:$L$1101,8,FALSE)</f>
        <v>0</v>
      </c>
      <c r="J29" s="211">
        <f t="shared" si="4"/>
        <v>58.73</v>
      </c>
      <c r="K29" s="219"/>
      <c r="L29" s="215">
        <f t="shared" si="2"/>
        <v>1</v>
      </c>
      <c r="M29" s="304"/>
      <c r="N29" s="216" t="str">
        <f>VLOOKUP(H29,Уч!$C$2:$L$1101,9,FALSE)</f>
        <v>Голубенко Ю.И.Германов Г.Н.Яковлев Н.Ф.</v>
      </c>
      <c r="O29" s="214">
        <v>5873</v>
      </c>
      <c r="P29" s="49"/>
    </row>
    <row r="30" spans="1:19" ht="15.75" x14ac:dyDescent="0.25">
      <c r="A30" s="39"/>
      <c r="B30" s="79">
        <v>22</v>
      </c>
      <c r="C30" s="206" t="str">
        <f>VLOOKUP(H30,Уч!$C$2:$L$1101,2,FALSE)</f>
        <v>Поспелова Анна</v>
      </c>
      <c r="D30" s="207">
        <f>VLOOKUP(H30,Уч!$C$2:$L$1101,3,FALSE)</f>
        <v>33409</v>
      </c>
      <c r="E30" s="208" t="str">
        <f>VLOOKUP(H30,Уч!$C$2:$L$1101,4,FALSE)</f>
        <v>мс</v>
      </c>
      <c r="F30" s="209" t="str">
        <f>VLOOKUP(H30,Уч!$C$2:$L$1101,5,FALSE)</f>
        <v>Москва</v>
      </c>
      <c r="G30" s="210" t="str">
        <f>VLOOKUP(H30,Уч!$C$2:$L$1101,6,FALSE)</f>
        <v>МГФСО</v>
      </c>
      <c r="H30" s="115">
        <v>480</v>
      </c>
      <c r="I30" s="343">
        <f>VLOOKUP(H30,Уч!$C$2:$L$1101,8,FALSE)</f>
        <v>0</v>
      </c>
      <c r="J30" s="211">
        <v>58.84</v>
      </c>
      <c r="K30" s="219"/>
      <c r="L30" s="215">
        <f t="shared" si="2"/>
        <v>1</v>
      </c>
      <c r="M30" s="304"/>
      <c r="N30" s="216" t="str">
        <f>VLOOKUP(H30,Уч!$C$2:$L$1101,9,FALSE)</f>
        <v>Чемерисов Н.Ф.</v>
      </c>
      <c r="O30" s="214">
        <v>5884</v>
      </c>
      <c r="P30" s="49"/>
    </row>
    <row r="31" spans="1:19" s="37" customFormat="1" ht="15.75" x14ac:dyDescent="0.25">
      <c r="A31" s="39">
        <f t="shared" ref="A31:A34" ca="1" si="7">RAND()</f>
        <v>0.57749901282145966</v>
      </c>
      <c r="B31" s="79">
        <v>23</v>
      </c>
      <c r="C31" s="206" t="str">
        <f>VLOOKUP(H31,Уч!$C$2:$L$1101,2,FALSE)</f>
        <v>Пасичная Кристина</v>
      </c>
      <c r="D31" s="207">
        <f>VLOOKUP(H31,Уч!$C$2:$L$1101,3,FALSE)</f>
        <v>34727</v>
      </c>
      <c r="E31" s="208" t="str">
        <f>VLOOKUP(H31,Уч!$C$2:$L$1101,4,FALSE)</f>
        <v>мс</v>
      </c>
      <c r="F31" s="209" t="str">
        <f>VLOOKUP(H31,Уч!$C$2:$L$1101,5,FALSE)</f>
        <v>Москва</v>
      </c>
      <c r="G31" s="210" t="str">
        <f>VLOOKUP(H31,Уч!$C$2:$L$1101,6,FALSE)</f>
        <v>МГФСО</v>
      </c>
      <c r="H31" s="115">
        <v>474</v>
      </c>
      <c r="I31" s="343">
        <f>VLOOKUP(H31,Уч!$C$2:$L$1101,8,FALSE)</f>
        <v>0</v>
      </c>
      <c r="J31" s="211">
        <f>O31/100</f>
        <v>58.85</v>
      </c>
      <c r="K31" s="219"/>
      <c r="L31" s="215">
        <f t="shared" si="2"/>
        <v>1</v>
      </c>
      <c r="M31" s="304"/>
      <c r="N31" s="216" t="str">
        <f>VLOOKUP(H31,Уч!$C$2:$L$1101,9,FALSE)</f>
        <v>Чемерисов Н.Ф., Просвиркина Е.П.</v>
      </c>
      <c r="O31" s="214">
        <v>5885</v>
      </c>
      <c r="P31" s="49"/>
    </row>
    <row r="32" spans="1:19" ht="15.75" x14ac:dyDescent="0.25">
      <c r="A32" s="39">
        <f t="shared" ca="1" si="7"/>
        <v>9.8764990027415234E-2</v>
      </c>
      <c r="B32" s="79">
        <v>24</v>
      </c>
      <c r="C32" s="206" t="str">
        <f>VLOOKUP(H32,Уч!$C$2:$L$1101,2,FALSE)</f>
        <v>Харламова Анастасия</v>
      </c>
      <c r="D32" s="207">
        <f>VLOOKUP(H32,Уч!$C$2:$L$1101,3,FALSE)</f>
        <v>34547</v>
      </c>
      <c r="E32" s="208" t="str">
        <f>VLOOKUP(H32,Уч!$C$2:$L$1101,4,FALSE)</f>
        <v>кмс</v>
      </c>
      <c r="F32" s="209" t="str">
        <f>VLOOKUP(H32,Уч!$C$2:$L$1101,5,FALSE)</f>
        <v>Москва</v>
      </c>
      <c r="G32" s="210" t="str">
        <f>VLOOKUP(H32,Уч!$C$2:$L$1101,6,FALSE)</f>
        <v>МГУ</v>
      </c>
      <c r="H32" s="115">
        <v>495</v>
      </c>
      <c r="I32" s="343">
        <f>VLOOKUP(H32,Уч!$C$2:$L$1101,8,FALSE)</f>
        <v>0</v>
      </c>
      <c r="J32" s="211">
        <f>O32/100</f>
        <v>58.92</v>
      </c>
      <c r="K32" s="219"/>
      <c r="L32" s="215">
        <f t="shared" si="2"/>
        <v>1</v>
      </c>
      <c r="M32" s="304"/>
      <c r="N32" s="216" t="str">
        <f>VLOOKUP(H32,Уч!$C$2:$L$1101,9,FALSE)</f>
        <v>Удовик Е.Н.</v>
      </c>
      <c r="O32" s="214">
        <v>5892</v>
      </c>
      <c r="P32" s="49"/>
      <c r="Q32" s="37"/>
      <c r="R32" s="37"/>
      <c r="S32" s="37"/>
    </row>
    <row r="33" spans="1:16" ht="15.75" x14ac:dyDescent="0.25">
      <c r="A33" s="39">
        <f t="shared" ca="1" si="7"/>
        <v>0.35005547313080065</v>
      </c>
      <c r="B33" s="79">
        <v>25</v>
      </c>
      <c r="C33" s="206" t="str">
        <f>VLOOKUP(H33,Уч!$C$2:$L$1101,2,FALSE)</f>
        <v>Попова Екатерина</v>
      </c>
      <c r="D33" s="207">
        <f>VLOOKUP(H33,Уч!$C$2:$L$1101,3,FALSE)</f>
        <v>32539</v>
      </c>
      <c r="E33" s="208" t="str">
        <f>VLOOKUP(H33,Уч!$C$2:$L$1101,4,FALSE)</f>
        <v>кмс</v>
      </c>
      <c r="F33" s="209" t="str">
        <f>VLOOKUP(H33,Уч!$C$2:$L$1101,5,FALSE)</f>
        <v>Москва</v>
      </c>
      <c r="G33" s="210" t="str">
        <f>VLOOKUP(H33,Уч!$C$2:$L$1101,6,FALSE)</f>
        <v>СДЮШОР ЦСКА</v>
      </c>
      <c r="H33" s="115">
        <v>479</v>
      </c>
      <c r="I33" s="343">
        <f>VLOOKUP(H33,Уч!$C$2:$L$1101,8,FALSE)</f>
        <v>0</v>
      </c>
      <c r="J33" s="211">
        <v>59.1</v>
      </c>
      <c r="K33" s="219"/>
      <c r="L33" s="215">
        <f t="shared" si="2"/>
        <v>1</v>
      </c>
      <c r="M33" s="304"/>
      <c r="N33" s="216" t="str">
        <f>VLOOKUP(H33,Уч!$C$2:$L$1101,9,FALSE)</f>
        <v>Филатовы М.И., Е.А.</v>
      </c>
      <c r="O33" s="214"/>
      <c r="P33" s="49"/>
    </row>
    <row r="34" spans="1:16" ht="15.75" x14ac:dyDescent="0.25">
      <c r="A34" s="39">
        <f t="shared" ca="1" si="7"/>
        <v>0.77671913452436792</v>
      </c>
      <c r="B34" s="79">
        <v>26</v>
      </c>
      <c r="C34" s="206" t="str">
        <f>VLOOKUP(H34,Уч!$C$2:$L$1101,2,FALSE)</f>
        <v>Макарова Полина</v>
      </c>
      <c r="D34" s="207">
        <f>VLOOKUP(H34,Уч!$C$2:$L$1101,3,FALSE)</f>
        <v>34331</v>
      </c>
      <c r="E34" s="208" t="str">
        <f>VLOOKUP(H34,Уч!$C$2:$L$1101,4,FALSE)</f>
        <v>кмс</v>
      </c>
      <c r="F34" s="209" t="str">
        <f>VLOOKUP(H34,Уч!$C$2:$L$1101,5,FALSE)</f>
        <v>Москва</v>
      </c>
      <c r="G34" s="210" t="str">
        <f>VLOOKUP(H34,Уч!$C$2:$L$1101,6,FALSE)</f>
        <v>Юность Москвы</v>
      </c>
      <c r="H34" s="115">
        <v>459</v>
      </c>
      <c r="I34" s="343">
        <f>VLOOKUP(H34,Уч!$C$2:$L$1101,8,FALSE)</f>
        <v>0</v>
      </c>
      <c r="J34" s="211">
        <f>O34/100</f>
        <v>59.17</v>
      </c>
      <c r="K34" s="219"/>
      <c r="L34" s="215">
        <f t="shared" si="2"/>
        <v>1</v>
      </c>
      <c r="M34" s="304"/>
      <c r="N34" s="216" t="str">
        <f>VLOOKUP(H34,Уч!$C$2:$L$1101,9,FALSE)</f>
        <v>Бурлаков О.П. Кравцова К.О.</v>
      </c>
      <c r="O34" s="214">
        <v>5917</v>
      </c>
      <c r="P34" s="49"/>
    </row>
    <row r="35" spans="1:16" ht="15.75" x14ac:dyDescent="0.25">
      <c r="A35" s="39"/>
      <c r="B35" s="79">
        <v>26</v>
      </c>
      <c r="C35" s="206" t="str">
        <f>VLOOKUP(H35,Уч!$C$2:$L$1101,2,FALSE)</f>
        <v>Серепенкова Дарья</v>
      </c>
      <c r="D35" s="207">
        <f>VLOOKUP(H35,Уч!$C$2:$L$1101,3,FALSE)</f>
        <v>36003</v>
      </c>
      <c r="E35" s="208">
        <f>VLOOKUP(H35,Уч!$C$2:$L$1101,4,FALSE)</f>
        <v>1</v>
      </c>
      <c r="F35" s="209" t="str">
        <f>VLOOKUP(H35,Уч!$C$2:$L$1101,5,FALSE)</f>
        <v>Москва</v>
      </c>
      <c r="G35" s="210" t="str">
        <f>VLOOKUP(H35,Уч!$C$2:$L$1101,6,FALSE)</f>
        <v>Ю.М.-Знаменские</v>
      </c>
      <c r="H35" s="115">
        <v>484</v>
      </c>
      <c r="I35" s="343">
        <f>VLOOKUP(H35,Уч!$C$2:$L$1101,8,FALSE)</f>
        <v>0</v>
      </c>
      <c r="J35" s="211">
        <v>59.17</v>
      </c>
      <c r="K35" s="219"/>
      <c r="L35" s="215">
        <f t="shared" si="2"/>
        <v>1</v>
      </c>
      <c r="M35" s="304"/>
      <c r="N35" s="216" t="str">
        <f>VLOOKUP(H35,Уч!$C$2:$L$1101,9,FALSE)</f>
        <v>Лиман В.П., Логинова Н.С.</v>
      </c>
      <c r="O35" s="214">
        <v>5917</v>
      </c>
      <c r="P35" s="49"/>
    </row>
    <row r="36" spans="1:16" ht="15.75" x14ac:dyDescent="0.25">
      <c r="A36" s="39"/>
      <c r="B36" s="79">
        <v>28</v>
      </c>
      <c r="C36" s="206" t="str">
        <f>VLOOKUP(H36,Уч!$C$2:$L$1101,2,FALSE)</f>
        <v>Плахина Ольга</v>
      </c>
      <c r="D36" s="207">
        <f>VLOOKUP(H36,Уч!$C$2:$L$1101,3,FALSE)</f>
        <v>35103</v>
      </c>
      <c r="E36" s="208" t="str">
        <f>VLOOKUP(H36,Уч!$C$2:$L$1101,4,FALSE)</f>
        <v>кмс</v>
      </c>
      <c r="F36" s="209" t="str">
        <f>VLOOKUP(H36,Уч!$C$2:$L$1101,5,FALSE)</f>
        <v>Москва</v>
      </c>
      <c r="G36" s="210" t="str">
        <f>VLOOKUP(H36,Уч!$C$2:$L$1101,6,FALSE)</f>
        <v>МГФСО</v>
      </c>
      <c r="H36" s="115">
        <v>475</v>
      </c>
      <c r="I36" s="343">
        <f>VLOOKUP(H36,Уч!$C$2:$L$1101,8,FALSE)</f>
        <v>0</v>
      </c>
      <c r="J36" s="211">
        <f>O36/100</f>
        <v>59.75</v>
      </c>
      <c r="K36" s="219"/>
      <c r="L36" s="215">
        <f t="shared" si="2"/>
        <v>1</v>
      </c>
      <c r="M36" s="304"/>
      <c r="N36" s="216" t="str">
        <f>VLOOKUP(H36,Уч!$C$2:$L$1101,9,FALSE)</f>
        <v>Голубенко Ю.И.Никонов С.Г.</v>
      </c>
      <c r="O36" s="214">
        <v>5975</v>
      </c>
      <c r="P36" s="49"/>
    </row>
    <row r="37" spans="1:16" ht="15.75" x14ac:dyDescent="0.25">
      <c r="A37" s="39">
        <f t="shared" ref="A37:A40" ca="1" si="8">RAND()</f>
        <v>0.61189311256485779</v>
      </c>
      <c r="B37" s="79">
        <v>29</v>
      </c>
      <c r="C37" s="206" t="str">
        <f>VLOOKUP(H37,Уч!$C$2:$L$1101,2,FALSE)</f>
        <v>Микушева Анастасия</v>
      </c>
      <c r="D37" s="207">
        <f>VLOOKUP(H37,Уч!$C$2:$L$1101,3,FALSE)</f>
        <v>34248</v>
      </c>
      <c r="E37" s="208">
        <f>VLOOKUP(H37,Уч!$C$2:$L$1101,4,FALSE)</f>
        <v>1</v>
      </c>
      <c r="F37" s="209" t="str">
        <f>VLOOKUP(H37,Уч!$C$2:$L$1101,5,FALSE)</f>
        <v>Москва</v>
      </c>
      <c r="G37" s="210" t="str">
        <f>VLOOKUP(H37,Уч!$C$2:$L$1101,6,FALSE)</f>
        <v>ГУЗ</v>
      </c>
      <c r="H37" s="164">
        <v>405</v>
      </c>
      <c r="I37" s="343">
        <f>VLOOKUP(H37,Уч!$C$2:$L$1101,8,FALSE)</f>
        <v>0</v>
      </c>
      <c r="J37" s="211">
        <f>O37/100</f>
        <v>59.81</v>
      </c>
      <c r="K37" s="219"/>
      <c r="L37" s="215">
        <f t="shared" ref="L37:L52" si="9">LOOKUP(J37,$R$1:$R$10,$Q$1:$Q$10)</f>
        <v>1</v>
      </c>
      <c r="M37" s="304"/>
      <c r="N37" s="216" t="str">
        <f>VLOOKUP(H37,Уч!$C$2:$L$1101,9,FALSE)</f>
        <v>Зайцев А. И</v>
      </c>
      <c r="O37" s="214">
        <v>5981</v>
      </c>
      <c r="P37" s="49"/>
    </row>
    <row r="38" spans="1:16" ht="15.75" x14ac:dyDescent="0.25">
      <c r="A38" s="39">
        <f ca="1">RAND()</f>
        <v>0.85585946403512947</v>
      </c>
      <c r="B38" s="79">
        <v>30</v>
      </c>
      <c r="C38" s="206" t="str">
        <f>VLOOKUP(H38,Уч!$C$2:$L$1101,2,FALSE)</f>
        <v>Маринцева Ирина</v>
      </c>
      <c r="D38" s="207">
        <f>VLOOKUP(H38,Уч!$C$2:$L$1101,3,FALSE)</f>
        <v>35123</v>
      </c>
      <c r="E38" s="208">
        <f>VLOOKUP(H38,Уч!$C$2:$L$1101,4,FALSE)</f>
        <v>1</v>
      </c>
      <c r="F38" s="209" t="str">
        <f>VLOOKUP(H38,Уч!$C$2:$L$1101,5,FALSE)</f>
        <v>Москва</v>
      </c>
      <c r="G38" s="210" t="str">
        <f>VLOOKUP(H38,Уч!$C$2:$L$1101,6,FALSE)</f>
        <v xml:space="preserve">ЦСКА-Черемушки </v>
      </c>
      <c r="H38" s="115">
        <v>460</v>
      </c>
      <c r="I38" s="343">
        <f>VLOOKUP(H38,Уч!$C$2:$L$1101,8,FALSE)</f>
        <v>0</v>
      </c>
      <c r="J38" s="211" t="s">
        <v>574</v>
      </c>
      <c r="K38" s="219"/>
      <c r="L38" s="215">
        <v>1</v>
      </c>
      <c r="M38" s="304"/>
      <c r="N38" s="216" t="str">
        <f>VLOOKUP(H38,Уч!$C$2:$L$1101,9,FALSE)</f>
        <v>Филатовы М.И., Е.А.,Гореловы</v>
      </c>
      <c r="O38" s="214"/>
      <c r="P38" s="49"/>
    </row>
    <row r="39" spans="1:16" ht="15.75" x14ac:dyDescent="0.25">
      <c r="A39" s="39"/>
      <c r="B39" s="79">
        <v>31</v>
      </c>
      <c r="C39" s="206" t="str">
        <f>VLOOKUP(H39,Уч!$C$2:$L$1101,2,FALSE)</f>
        <v>Погодина Анастасия</v>
      </c>
      <c r="D39" s="207">
        <f>VLOOKUP(H39,Уч!$C$2:$L$1101,3,FALSE)</f>
        <v>33406</v>
      </c>
      <c r="E39" s="208">
        <f>VLOOKUP(H39,Уч!$C$2:$L$1101,4,FALSE)</f>
        <v>1</v>
      </c>
      <c r="F39" s="209" t="str">
        <f>VLOOKUP(H39,Уч!$C$2:$L$1101,5,FALSE)</f>
        <v>Москва</v>
      </c>
      <c r="G39" s="210" t="str">
        <f>VLOOKUP(H39,Уч!$C$2:$L$1101,6,FALSE)</f>
        <v>МГТУ им. Баумана</v>
      </c>
      <c r="H39" s="115">
        <v>476</v>
      </c>
      <c r="I39" s="343">
        <f>VLOOKUP(H39,Уч!$C$2:$L$1101,8,FALSE)</f>
        <v>0</v>
      </c>
      <c r="J39" s="211" t="s">
        <v>564</v>
      </c>
      <c r="K39" s="219"/>
      <c r="L39" s="215">
        <v>1</v>
      </c>
      <c r="M39" s="304"/>
      <c r="N39" s="216" t="str">
        <f>VLOOKUP(H39,Уч!$C$2:$L$1101,9,FALSE)</f>
        <v>Толстой Е.В.</v>
      </c>
      <c r="O39" s="214"/>
      <c r="P39" s="49"/>
    </row>
    <row r="40" spans="1:16" ht="15.75" x14ac:dyDescent="0.25">
      <c r="A40" s="39"/>
      <c r="B40" s="79">
        <v>32</v>
      </c>
      <c r="C40" s="206" t="str">
        <f>VLOOKUP(H40,Уч!$C$2:$L$1101,2,FALSE)</f>
        <v>Ржевская Анастасия</v>
      </c>
      <c r="D40" s="207">
        <f>VLOOKUP(H40,Уч!$C$2:$L$1101,3,FALSE)</f>
        <v>34038</v>
      </c>
      <c r="E40" s="208" t="str">
        <f>VLOOKUP(H40,Уч!$C$2:$L$1101,4,FALSE)</f>
        <v>кмс</v>
      </c>
      <c r="F40" s="209" t="str">
        <f>VLOOKUP(H40,Уч!$C$2:$L$1101,5,FALSE)</f>
        <v>Москва</v>
      </c>
      <c r="G40" s="210" t="str">
        <f>VLOOKUP(H40,Уч!$C$2:$L$1101,6,FALSE)</f>
        <v>Ю.М.-Знаменские</v>
      </c>
      <c r="H40" s="115">
        <v>481</v>
      </c>
      <c r="I40" s="343">
        <f>VLOOKUP(H40,Уч!$C$2:$L$1101,8,FALSE)</f>
        <v>0</v>
      </c>
      <c r="J40" s="211" t="s">
        <v>577</v>
      </c>
      <c r="K40" s="219"/>
      <c r="L40" s="215">
        <v>1</v>
      </c>
      <c r="M40" s="304"/>
      <c r="N40" s="216" t="str">
        <f>VLOOKUP(H40,Уч!$C$2:$L$1101,9,FALSE)</f>
        <v>Салов  А.А.</v>
      </c>
      <c r="O40" s="214"/>
      <c r="P40" s="49"/>
    </row>
    <row r="41" spans="1:16" ht="15.75" x14ac:dyDescent="0.25">
      <c r="A41" s="39">
        <f ca="1">RAND()</f>
        <v>0.35471588062190018</v>
      </c>
      <c r="B41" s="79">
        <v>33</v>
      </c>
      <c r="C41" s="206" t="str">
        <f>VLOOKUP(H41,Уч!$C$2:$L$1101,2,FALSE)</f>
        <v>Курхина    Анастасия</v>
      </c>
      <c r="D41" s="207">
        <f>VLOOKUP(H41,Уч!$C$2:$L$1101,3,FALSE)</f>
        <v>34354</v>
      </c>
      <c r="E41" s="208">
        <f>VLOOKUP(H41,Уч!$C$2:$L$1101,4,FALSE)</f>
        <v>1</v>
      </c>
      <c r="F41" s="209" t="str">
        <f>VLOOKUP(H41,Уч!$C$2:$L$1101,5,FALSE)</f>
        <v>Москва</v>
      </c>
      <c r="G41" s="210" t="str">
        <f>VLOOKUP(H41,Уч!$C$2:$L$1101,6,FALSE)</f>
        <v>ЦФКиСВАО</v>
      </c>
      <c r="H41" s="115">
        <v>457</v>
      </c>
      <c r="I41" s="343">
        <f>VLOOKUP(H41,Уч!$C$2:$L$1101,8,FALSE)</f>
        <v>0</v>
      </c>
      <c r="J41" s="211" t="s">
        <v>576</v>
      </c>
      <c r="K41" s="219"/>
      <c r="L41" s="215">
        <v>1</v>
      </c>
      <c r="M41" s="304"/>
      <c r="N41" s="216" t="str">
        <f>VLOOKUP(H41,Уч!$C$2:$L$1101,9,FALSE)</f>
        <v>Иванько  А.М Монастырский М.И</v>
      </c>
      <c r="O41" s="213"/>
      <c r="P41" s="111"/>
    </row>
    <row r="42" spans="1:16" ht="15.75" x14ac:dyDescent="0.25">
      <c r="A42" s="39">
        <f ca="1">RAND()</f>
        <v>0.68565149238524514</v>
      </c>
      <c r="B42" s="79">
        <v>34</v>
      </c>
      <c r="C42" s="206" t="str">
        <f>VLOOKUP(H42,Уч!$C$2:$L$1101,2,FALSE)</f>
        <v>Федорива-Шпаер Александра</v>
      </c>
      <c r="D42" s="207">
        <f>VLOOKUP(H42,Уч!$C$2:$L$1101,3,FALSE)</f>
        <v>32399</v>
      </c>
      <c r="E42" s="208" t="str">
        <f>VLOOKUP(H42,Уч!$C$2:$L$1101,4,FALSE)</f>
        <v>змс</v>
      </c>
      <c r="F42" s="209" t="str">
        <f>VLOOKUP(H42,Уч!$C$2:$L$1101,5,FALSE)</f>
        <v>Москва</v>
      </c>
      <c r="G42" s="210" t="str">
        <f>VLOOKUP(H42,Уч!$C$2:$L$1101,6,FALSE)</f>
        <v>ГБУ ЦСП ЛУЧ</v>
      </c>
      <c r="H42" s="115">
        <v>492</v>
      </c>
      <c r="I42" s="343">
        <f>VLOOKUP(H42,Уч!$C$2:$L$1101,8,FALSE)</f>
        <v>0</v>
      </c>
      <c r="J42" s="211" t="s">
        <v>572</v>
      </c>
      <c r="K42" s="219"/>
      <c r="L42" s="215">
        <v>1</v>
      </c>
      <c r="M42" s="304"/>
      <c r="N42" s="216" t="str">
        <f>VLOOKUP(H42,Уч!$C$2:$L$1101,9,FALSE)</f>
        <v>Федорива Л.В. Федорив А.Р.</v>
      </c>
      <c r="O42" s="214"/>
      <c r="P42" s="49"/>
    </row>
    <row r="43" spans="1:16" ht="15.75" x14ac:dyDescent="0.25">
      <c r="A43" s="39">
        <f ca="1">RAND()</f>
        <v>0.32765725269465718</v>
      </c>
      <c r="B43" s="79">
        <v>35</v>
      </c>
      <c r="C43" s="206" t="str">
        <f>VLOOKUP(H43,Уч!$C$2:$L$1101,2,FALSE)</f>
        <v>Крылова Галина</v>
      </c>
      <c r="D43" s="207">
        <f>VLOOKUP(H43,Уч!$C$2:$L$1101,3,FALSE)</f>
        <v>33969</v>
      </c>
      <c r="E43" s="208">
        <f>VLOOKUP(H43,Уч!$C$2:$L$1101,4,FALSE)</f>
        <v>1</v>
      </c>
      <c r="F43" s="209" t="str">
        <f>VLOOKUP(H43,Уч!$C$2:$L$1101,5,FALSE)</f>
        <v>Москва</v>
      </c>
      <c r="G43" s="210" t="str">
        <f>VLOOKUP(H43,Уч!$C$2:$L$1101,6,FALSE)</f>
        <v>МГУ</v>
      </c>
      <c r="H43" s="115">
        <v>456</v>
      </c>
      <c r="I43" s="343">
        <f>VLOOKUP(H43,Уч!$C$2:$L$1101,8,FALSE)</f>
        <v>0</v>
      </c>
      <c r="J43" s="211" t="s">
        <v>565</v>
      </c>
      <c r="K43" s="219"/>
      <c r="L43" s="215">
        <v>1</v>
      </c>
      <c r="M43" s="304"/>
      <c r="N43" s="216" t="str">
        <f>VLOOKUP(H43,Уч!$C$2:$L$1101,9,FALSE)</f>
        <v>Данишевская И.Н.</v>
      </c>
      <c r="O43" s="214"/>
      <c r="P43" s="49"/>
    </row>
    <row r="44" spans="1:16" ht="15.75" x14ac:dyDescent="0.25">
      <c r="A44" s="39">
        <f ca="1">RAND()</f>
        <v>0.85501675946212197</v>
      </c>
      <c r="B44" s="79">
        <v>36</v>
      </c>
      <c r="C44" s="206" t="str">
        <f>VLOOKUP(H44,Уч!$C$2:$L$1101,2,FALSE)</f>
        <v>Юрасова Анна</v>
      </c>
      <c r="D44" s="207">
        <f>VLOOKUP(H44,Уч!$C$2:$L$1101,3,FALSE)</f>
        <v>36040</v>
      </c>
      <c r="E44" s="208" t="str">
        <f>VLOOKUP(H44,Уч!$C$2:$L$1101,4,FALSE)</f>
        <v>кмс</v>
      </c>
      <c r="F44" s="209" t="str">
        <f>VLOOKUP(H44,Уч!$C$2:$L$1101,5,FALSE)</f>
        <v>Москва</v>
      </c>
      <c r="G44" s="210" t="str">
        <f>VLOOKUP(H44,Уч!$C$2:$L$1101,6,FALSE)</f>
        <v>ЦСП по л/а</v>
      </c>
      <c r="H44" s="115">
        <v>498</v>
      </c>
      <c r="I44" s="343">
        <f>VLOOKUP(H44,Уч!$C$2:$L$1101,8,FALSE)</f>
        <v>0</v>
      </c>
      <c r="J44" s="211" t="s">
        <v>571</v>
      </c>
      <c r="K44" s="219"/>
      <c r="L44" s="215">
        <v>1</v>
      </c>
      <c r="M44" s="304"/>
      <c r="N44" s="216" t="str">
        <f>VLOOKUP(H44,Уч!$C$2:$L$1101,9,FALSE)</f>
        <v>Зеленцова Т.П., Сычев А.С.</v>
      </c>
      <c r="O44" s="214"/>
      <c r="P44" s="49"/>
    </row>
    <row r="45" spans="1:16" ht="15.75" x14ac:dyDescent="0.25">
      <c r="A45" s="39">
        <f ca="1">RAND()</f>
        <v>0.14231945228591014</v>
      </c>
      <c r="B45" s="79">
        <v>37</v>
      </c>
      <c r="C45" s="206" t="str">
        <f>VLOOKUP(H45,Уч!$C$2:$L$1101,2,FALSE)</f>
        <v xml:space="preserve">Гурова Евгения </v>
      </c>
      <c r="D45" s="207">
        <f>VLOOKUP(H45,Уч!$C$2:$L$1101,3,FALSE)</f>
        <v>31779</v>
      </c>
      <c r="E45" s="208" t="str">
        <f>VLOOKUP(H45,Уч!$C$2:$L$1101,4,FALSE)</f>
        <v>кмс</v>
      </c>
      <c r="F45" s="209" t="str">
        <f>VLOOKUP(H45,Уч!$C$2:$L$1101,5,FALSE)</f>
        <v>Москва</v>
      </c>
      <c r="G45" s="210" t="str">
        <f>VLOOKUP(H45,Уч!$C$2:$L$1101,6,FALSE)</f>
        <v>ДЮСШ равн.возм.</v>
      </c>
      <c r="H45" s="115">
        <v>445</v>
      </c>
      <c r="I45" s="343">
        <f>VLOOKUP(H45,Уч!$C$2:$L$1101,8,FALSE)</f>
        <v>0</v>
      </c>
      <c r="J45" s="211" t="s">
        <v>637</v>
      </c>
      <c r="K45" s="219"/>
      <c r="L45" s="215">
        <v>1</v>
      </c>
      <c r="M45" s="304"/>
      <c r="N45" s="216" t="str">
        <f>VLOOKUP(H45,Уч!$C$2:$L$1101,9,FALSE)</f>
        <v>Крошкин Б.Ю</v>
      </c>
      <c r="O45" s="213"/>
      <c r="P45" s="111"/>
    </row>
    <row r="46" spans="1:16" ht="15.75" x14ac:dyDescent="0.25">
      <c r="A46" s="39"/>
      <c r="B46" s="79">
        <v>38</v>
      </c>
      <c r="C46" s="206" t="str">
        <f>VLOOKUP(H46,Уч!$C$2:$L$1101,2,FALSE)</f>
        <v>Половинкина София</v>
      </c>
      <c r="D46" s="207">
        <f>VLOOKUP(H46,Уч!$C$2:$L$1101,3,FALSE)</f>
        <v>34972</v>
      </c>
      <c r="E46" s="208">
        <f>VLOOKUP(H46,Уч!$C$2:$L$1101,4,FALSE)</f>
        <v>1</v>
      </c>
      <c r="F46" s="209" t="str">
        <f>VLOOKUP(H46,Уч!$C$2:$L$1101,5,FALSE)</f>
        <v>Москва</v>
      </c>
      <c r="G46" s="210" t="str">
        <f>VLOOKUP(H46,Уч!$C$2:$L$1101,6,FALSE)</f>
        <v>ДЮСШ 82</v>
      </c>
      <c r="H46" s="115">
        <v>477</v>
      </c>
      <c r="I46" s="343">
        <f>VLOOKUP(H46,Уч!$C$2:$L$1101,8,FALSE)</f>
        <v>0</v>
      </c>
      <c r="J46" s="211" t="s">
        <v>568</v>
      </c>
      <c r="K46" s="219"/>
      <c r="L46" s="215">
        <v>1</v>
      </c>
      <c r="M46" s="304"/>
      <c r="N46" s="216" t="str">
        <f>VLOOKUP(H46,Уч!$C$2:$L$1101,9,FALSE)</f>
        <v>Смолянский П.Г.</v>
      </c>
      <c r="O46" s="214"/>
      <c r="P46" s="49"/>
    </row>
    <row r="47" spans="1:16" ht="15.75" x14ac:dyDescent="0.25">
      <c r="A47" s="39"/>
      <c r="B47" s="79">
        <v>39</v>
      </c>
      <c r="C47" s="206" t="str">
        <f>VLOOKUP(H47,Уч!$C$2:$L$1101,2,FALSE)</f>
        <v>Коробова Анна</v>
      </c>
      <c r="D47" s="207">
        <f>VLOOKUP(H47,Уч!$C$2:$L$1101,3,FALSE)</f>
        <v>36053</v>
      </c>
      <c r="E47" s="208">
        <f>VLOOKUP(H47,Уч!$C$2:$L$1101,4,FALSE)</f>
        <v>1</v>
      </c>
      <c r="F47" s="209" t="str">
        <f>VLOOKUP(H47,Уч!$C$2:$L$1101,5,FALSE)</f>
        <v>Москва</v>
      </c>
      <c r="G47" s="210" t="str">
        <f>VLOOKUP(H47,Уч!$C$2:$L$1101,6,FALSE)</f>
        <v>Юность Москвы</v>
      </c>
      <c r="H47" s="115">
        <v>453</v>
      </c>
      <c r="I47" s="343">
        <f>VLOOKUP(H47,Уч!$C$2:$L$1101,8,FALSE)</f>
        <v>0</v>
      </c>
      <c r="J47" s="211" t="s">
        <v>566</v>
      </c>
      <c r="K47" s="219"/>
      <c r="L47" s="215">
        <v>1</v>
      </c>
      <c r="M47" s="304"/>
      <c r="N47" s="216" t="str">
        <f>VLOOKUP(H47,Уч!$C$2:$L$1101,9,FALSE)</f>
        <v>Бурлаков О.П. Кравцова К.О.</v>
      </c>
      <c r="O47" s="214"/>
      <c r="P47" s="49"/>
    </row>
    <row r="48" spans="1:16" ht="15.75" x14ac:dyDescent="0.25">
      <c r="A48" s="39">
        <f ca="1">RAND()</f>
        <v>0.83221102442160255</v>
      </c>
      <c r="B48" s="79">
        <v>39</v>
      </c>
      <c r="C48" s="206" t="str">
        <f>VLOOKUP(H48,Уч!$C$2:$L$1101,2,FALSE)</f>
        <v>Ложкина Светлана</v>
      </c>
      <c r="D48" s="207">
        <f>VLOOKUP(H48,Уч!$C$2:$L$1101,3,FALSE)</f>
        <v>34755</v>
      </c>
      <c r="E48" s="208" t="str">
        <f>VLOOKUP(H48,Уч!$C$2:$L$1101,4,FALSE)</f>
        <v>кмс</v>
      </c>
      <c r="F48" s="209" t="str">
        <f>VLOOKUP(H48,Уч!$C$2:$L$1101,5,FALSE)</f>
        <v>Москва</v>
      </c>
      <c r="G48" s="210" t="str">
        <f>VLOOKUP(H48,Уч!$C$2:$L$1101,6,FALSE)</f>
        <v>Юность Москвы</v>
      </c>
      <c r="H48" s="115">
        <v>458</v>
      </c>
      <c r="I48" s="343">
        <f>VLOOKUP(H48,Уч!$C$2:$L$1101,8,FALSE)</f>
        <v>0</v>
      </c>
      <c r="J48" s="211" t="s">
        <v>566</v>
      </c>
      <c r="K48" s="219"/>
      <c r="L48" s="215">
        <v>1</v>
      </c>
      <c r="M48" s="304"/>
      <c r="N48" s="216" t="str">
        <f>VLOOKUP(H48,Уч!$C$2:$L$1101,9,FALSE)</f>
        <v>Бурлаков О.П. Кравцова К.О.</v>
      </c>
      <c r="O48" s="214"/>
      <c r="P48" s="49"/>
    </row>
    <row r="49" spans="1:16" ht="15.75" x14ac:dyDescent="0.25">
      <c r="A49" s="39">
        <f ca="1">RAND()</f>
        <v>0.37806338320217159</v>
      </c>
      <c r="B49" s="79">
        <v>41</v>
      </c>
      <c r="C49" s="206" t="str">
        <f>VLOOKUP(H49,Уч!$C$2:$L$1101,2,FALSE)</f>
        <v>Кашапова Аида</v>
      </c>
      <c r="D49" s="207">
        <f>VLOOKUP(H49,Уч!$C$2:$L$1101,3,FALSE)</f>
        <v>32817</v>
      </c>
      <c r="E49" s="208" t="str">
        <f>VLOOKUP(H49,Уч!$C$2:$L$1101,4,FALSE)</f>
        <v>кмс</v>
      </c>
      <c r="F49" s="209" t="str">
        <f>VLOOKUP(H49,Уч!$C$2:$L$1101,5,FALSE)</f>
        <v>Москва</v>
      </c>
      <c r="G49" s="210" t="str">
        <f>VLOOKUP(H49,Уч!$C$2:$L$1101,6,FALSE)</f>
        <v>ЦФКиСВАО</v>
      </c>
      <c r="H49" s="115">
        <v>449</v>
      </c>
      <c r="I49" s="343">
        <f>VLOOKUP(H49,Уч!$C$2:$L$1101,8,FALSE)</f>
        <v>0</v>
      </c>
      <c r="J49" s="211" t="s">
        <v>579</v>
      </c>
      <c r="K49" s="219"/>
      <c r="L49" s="215">
        <v>1</v>
      </c>
      <c r="M49" s="304"/>
      <c r="N49" s="216" t="str">
        <f>VLOOKUP(H49,Уч!$C$2:$L$1101,9,FALSE)</f>
        <v xml:space="preserve">Иванько А.М  Монастырский М.И                </v>
      </c>
      <c r="O49" s="214"/>
      <c r="P49" s="49"/>
    </row>
    <row r="50" spans="1:16" ht="15.75" x14ac:dyDescent="0.25">
      <c r="A50" s="39">
        <f ca="1">RAND()</f>
        <v>0.97196888193767139</v>
      </c>
      <c r="B50" s="79">
        <v>42</v>
      </c>
      <c r="C50" s="206" t="str">
        <f>VLOOKUP(H50,Уч!$C$2:$L$1101,2,FALSE)</f>
        <v>Бодакина Елена</v>
      </c>
      <c r="D50" s="207">
        <f>VLOOKUP(H50,Уч!$C$2:$L$1101,3,FALSE)</f>
        <v>34582</v>
      </c>
      <c r="E50" s="208">
        <f>VLOOKUP(H50,Уч!$C$2:$L$1101,4,FALSE)</f>
        <v>1</v>
      </c>
      <c r="F50" s="209" t="str">
        <f>VLOOKUP(H50,Уч!$C$2:$L$1101,5,FALSE)</f>
        <v>Москва</v>
      </c>
      <c r="G50" s="210" t="str">
        <f>VLOOKUP(H50,Уч!$C$2:$L$1101,6,FALSE)</f>
        <v>ДЮСШ равн.возм.</v>
      </c>
      <c r="H50" s="115">
        <v>438</v>
      </c>
      <c r="I50" s="343">
        <f>VLOOKUP(H50,Уч!$C$2:$L$1101,8,FALSE)</f>
        <v>0</v>
      </c>
      <c r="J50" s="211" t="s">
        <v>578</v>
      </c>
      <c r="K50" s="219"/>
      <c r="L50" s="215">
        <v>1</v>
      </c>
      <c r="M50" s="304"/>
      <c r="N50" s="216" t="str">
        <f>VLOOKUP(H50,Уч!$C$2:$L$1101,9,FALSE)</f>
        <v>Крошкин Б.Ю.</v>
      </c>
      <c r="O50" s="213"/>
      <c r="P50" s="111"/>
    </row>
    <row r="51" spans="1:16" ht="15.75" x14ac:dyDescent="0.25">
      <c r="A51" s="39">
        <f ca="1">RAND()</f>
        <v>0.62415726564341412</v>
      </c>
      <c r="B51" s="79">
        <v>43</v>
      </c>
      <c r="C51" s="206" t="str">
        <f>VLOOKUP(H51,Уч!$C$2:$L$1101,2,FALSE)</f>
        <v>Милова Екатерина</v>
      </c>
      <c r="D51" s="207">
        <f>VLOOKUP(H51,Уч!$C$2:$L$1101,3,FALSE)</f>
        <v>35479</v>
      </c>
      <c r="E51" s="208" t="str">
        <f>VLOOKUP(H51,Уч!$C$2:$L$1101,4,FALSE)</f>
        <v>кмс</v>
      </c>
      <c r="F51" s="209" t="str">
        <f>VLOOKUP(H51,Уч!$C$2:$L$1101,5,FALSE)</f>
        <v>Москва</v>
      </c>
      <c r="G51" s="210" t="str">
        <f>VLOOKUP(H51,Уч!$C$2:$L$1101,6,FALSE)</f>
        <v>ЦСП по л/а</v>
      </c>
      <c r="H51" s="115">
        <v>470</v>
      </c>
      <c r="I51" s="343">
        <f>VLOOKUP(H51,Уч!$C$2:$L$1101,8,FALSE)</f>
        <v>0</v>
      </c>
      <c r="J51" s="211" t="s">
        <v>638</v>
      </c>
      <c r="K51" s="219"/>
      <c r="L51" s="215">
        <v>1</v>
      </c>
      <c r="M51" s="304"/>
      <c r="N51" s="216" t="str">
        <f>VLOOKUP(H51,Уч!$C$2:$L$1101,9,FALSE)</f>
        <v>Зеленцова Т.П., Муханев А.В., Милова А.В.</v>
      </c>
      <c r="O51" s="214"/>
      <c r="P51" s="49"/>
    </row>
    <row r="52" spans="1:16" ht="15.75" x14ac:dyDescent="0.25">
      <c r="A52" s="39">
        <f ca="1">RAND()</f>
        <v>0.42450375074286872</v>
      </c>
      <c r="B52" s="79">
        <v>44</v>
      </c>
      <c r="C52" s="206" t="str">
        <f>VLOOKUP(H52,Уч!$C$2:$L$1101,2,FALSE)</f>
        <v>Хомянц Валерия</v>
      </c>
      <c r="D52" s="207">
        <f>VLOOKUP(H52,Уч!$C$2:$L$1101,3,FALSE)</f>
        <v>35436</v>
      </c>
      <c r="E52" s="208">
        <f>VLOOKUP(H52,Уч!$C$2:$L$1101,4,FALSE)</f>
        <v>1</v>
      </c>
      <c r="F52" s="209" t="str">
        <f>VLOOKUP(H52,Уч!$C$2:$L$1101,5,FALSE)</f>
        <v>Москва</v>
      </c>
      <c r="G52" s="210" t="str">
        <f>VLOOKUP(H52,Уч!$C$2:$L$1101,6,FALSE)</f>
        <v>МГФСО</v>
      </c>
      <c r="H52" s="115">
        <v>496</v>
      </c>
      <c r="I52" s="343">
        <f>VLOOKUP(H52,Уч!$C$2:$L$1101,8,FALSE)</f>
        <v>0</v>
      </c>
      <c r="J52" s="211" t="s">
        <v>580</v>
      </c>
      <c r="K52" s="219"/>
      <c r="L52" s="215">
        <v>1</v>
      </c>
      <c r="M52" s="304"/>
      <c r="N52" s="216" t="str">
        <f>VLOOKUP(H52,Уч!$C$2:$L$1101,9,FALSE)</f>
        <v>Голубенко Ю.И., Абдуллаев В.Ш.</v>
      </c>
      <c r="O52" s="214"/>
      <c r="P52" s="49"/>
    </row>
    <row r="53" spans="1:16" ht="15.75" x14ac:dyDescent="0.25">
      <c r="A53" s="39"/>
      <c r="B53" s="79">
        <v>45</v>
      </c>
      <c r="C53" s="206" t="str">
        <f>VLOOKUP(H53,Уч!$C$2:$L$1101,2,FALSE)</f>
        <v>Гревцева Юлия</v>
      </c>
      <c r="D53" s="207">
        <f>VLOOKUP(H53,Уч!$C$2:$L$1101,3,FALSE)</f>
        <v>34250</v>
      </c>
      <c r="E53" s="208">
        <f>VLOOKUP(H53,Уч!$C$2:$L$1101,4,FALSE)</f>
        <v>1</v>
      </c>
      <c r="F53" s="209" t="str">
        <f>VLOOKUP(H53,Уч!$C$2:$L$1101,5,FALSE)</f>
        <v>Москва</v>
      </c>
      <c r="G53" s="210" t="str">
        <f>VLOOKUP(H53,Уч!$C$2:$L$1101,6,FALSE)</f>
        <v>СДЮШОР ЦСКА</v>
      </c>
      <c r="H53" s="115">
        <v>443</v>
      </c>
      <c r="I53" s="343">
        <f>VLOOKUP(H53,Уч!$C$2:$L$1101,8,FALSE)</f>
        <v>0</v>
      </c>
      <c r="J53" s="211" t="s">
        <v>573</v>
      </c>
      <c r="K53" s="219"/>
      <c r="L53" s="215">
        <f>LOOKUP(J53,$R$1:$R$10,$Q$1:$Q$10)</f>
        <v>2</v>
      </c>
      <c r="M53" s="304"/>
      <c r="N53" s="216" t="str">
        <f>VLOOKUP(H53,Уч!$C$2:$L$1101,9,FALSE)</f>
        <v>Лиман В.П.,Логинова Н.С.</v>
      </c>
      <c r="O53" s="213"/>
      <c r="P53" s="111"/>
    </row>
    <row r="54" spans="1:16" ht="15.75" x14ac:dyDescent="0.25">
      <c r="A54" s="39"/>
      <c r="B54" s="79">
        <v>46</v>
      </c>
      <c r="C54" s="206" t="str">
        <f>VLOOKUP(H54,Уч!$C$2:$L$1101,2,FALSE)</f>
        <v>Уланова Елизавета</v>
      </c>
      <c r="D54" s="207">
        <f>VLOOKUP(H54,Уч!$C$2:$L$1101,3,FALSE)</f>
        <v>35403</v>
      </c>
      <c r="E54" s="208">
        <f>VLOOKUP(H54,Уч!$C$2:$L$1101,4,FALSE)</f>
        <v>1</v>
      </c>
      <c r="F54" s="209" t="str">
        <f>VLOOKUP(H54,Уч!$C$2:$L$1101,5,FALSE)</f>
        <v>Москва</v>
      </c>
      <c r="G54" s="210" t="str">
        <f>VLOOKUP(H54,Уч!$C$2:$L$1101,6,FALSE)</f>
        <v>ДЮСШ 82</v>
      </c>
      <c r="H54" s="115">
        <v>490</v>
      </c>
      <c r="I54" s="343">
        <f>VLOOKUP(H54,Уч!$C$2:$L$1101,8,FALSE)</f>
        <v>0</v>
      </c>
      <c r="J54" s="211" t="s">
        <v>575</v>
      </c>
      <c r="K54" s="219"/>
      <c r="L54" s="215">
        <f>LOOKUP(J54,$R$1:$R$10,$Q$1:$Q$10)</f>
        <v>2</v>
      </c>
      <c r="M54" s="304"/>
      <c r="N54" s="216" t="str">
        <f>VLOOKUP(H54,Уч!$C$2:$L$1101,9,FALSE)</f>
        <v>Худякова Л.О.</v>
      </c>
      <c r="O54" s="213"/>
      <c r="P54" s="111"/>
    </row>
    <row r="55" spans="1:16" ht="15.75" x14ac:dyDescent="0.25">
      <c r="A55" s="39">
        <f ca="1">RAND()</f>
        <v>0.99288257242669187</v>
      </c>
      <c r="B55" s="79">
        <v>47</v>
      </c>
      <c r="C55" s="206" t="str">
        <f>VLOOKUP(H55,Уч!$C$2:$L$1101,2,FALSE)</f>
        <v>Крисанова Виктория</v>
      </c>
      <c r="D55" s="207">
        <f>VLOOKUP(H55,Уч!$C$2:$L$1101,3,FALSE)</f>
        <v>34389</v>
      </c>
      <c r="E55" s="208">
        <f>VLOOKUP(H55,Уч!$C$2:$L$1101,4,FALSE)</f>
        <v>1</v>
      </c>
      <c r="F55" s="209" t="str">
        <f>VLOOKUP(H55,Уч!$C$2:$L$1101,5,FALSE)</f>
        <v>Москва</v>
      </c>
      <c r="G55" s="210" t="str">
        <f>VLOOKUP(H55,Уч!$C$2:$L$1101,6,FALSE)</f>
        <v>СДЮШОР ЦСКА</v>
      </c>
      <c r="H55" s="115">
        <v>455</v>
      </c>
      <c r="I55" s="343">
        <f>VLOOKUP(H55,Уч!$C$2:$L$1101,8,FALSE)</f>
        <v>0</v>
      </c>
      <c r="J55" s="211" t="s">
        <v>563</v>
      </c>
      <c r="K55" s="219"/>
      <c r="L55" s="215">
        <f>LOOKUP(J55,$R$1:$R$10,$Q$1:$Q$10)</f>
        <v>2</v>
      </c>
      <c r="M55" s="304"/>
      <c r="N55" s="216" t="str">
        <f>VLOOKUP(H55,Уч!$C$2:$L$1101,9,FALSE)</f>
        <v>Филатовы М.И., Е.А.</v>
      </c>
      <c r="O55" s="213">
        <v>10405</v>
      </c>
      <c r="P55" s="111"/>
    </row>
    <row r="56" spans="1:16" ht="15.75" x14ac:dyDescent="0.25">
      <c r="A56" s="39">
        <f ca="1">RAND()</f>
        <v>0.74483884028395608</v>
      </c>
      <c r="B56" s="79">
        <v>48</v>
      </c>
      <c r="C56" s="206" t="str">
        <f>VLOOKUP(H56,Уч!$C$2:$L$1101,2,FALSE)</f>
        <v>Буланова Валерия</v>
      </c>
      <c r="D56" s="207">
        <f>VLOOKUP(H56,Уч!$C$2:$L$1101,3,FALSE)</f>
        <v>35253</v>
      </c>
      <c r="E56" s="208">
        <f>VLOOKUP(H56,Уч!$C$2:$L$1101,4,FALSE)</f>
        <v>1</v>
      </c>
      <c r="F56" s="209" t="str">
        <f>VLOOKUP(H56,Уч!$C$2:$L$1101,5,FALSE)</f>
        <v>Москва</v>
      </c>
      <c r="G56" s="210" t="str">
        <f>VLOOKUP(H56,Уч!$C$2:$L$1101,6,FALSE)</f>
        <v>Москвич</v>
      </c>
      <c r="H56" s="115">
        <v>441</v>
      </c>
      <c r="I56" s="343">
        <f>VLOOKUP(H56,Уч!$C$2:$L$1101,8,FALSE)</f>
        <v>0</v>
      </c>
      <c r="J56" s="211" t="s">
        <v>567</v>
      </c>
      <c r="K56" s="219"/>
      <c r="L56" s="215">
        <f>LOOKUP(J56,$R$1:$R$10,$Q$1:$Q$10)</f>
        <v>2</v>
      </c>
      <c r="M56" s="304"/>
      <c r="N56" s="216" t="str">
        <f>VLOOKUP(H56,Уч!$C$2:$L$1101,9,FALSE)</f>
        <v>Гуров А.Е.</v>
      </c>
      <c r="O56" s="213"/>
      <c r="P56" s="111"/>
    </row>
    <row r="57" spans="1:16" ht="15.75" x14ac:dyDescent="0.25">
      <c r="A57" s="39">
        <f ca="1">RAND()</f>
        <v>0.90204974065047183</v>
      </c>
      <c r="B57" s="79">
        <v>49</v>
      </c>
      <c r="C57" s="206" t="str">
        <f>VLOOKUP(H57,Уч!$C$2:$L$1101,2,FALSE)</f>
        <v>Ковалева Дарья</v>
      </c>
      <c r="D57" s="207">
        <f>VLOOKUP(H57,Уч!$C$2:$L$1101,3,FALSE)</f>
        <v>35740</v>
      </c>
      <c r="E57" s="208">
        <f>VLOOKUP(H57,Уч!$C$2:$L$1101,4,FALSE)</f>
        <v>1</v>
      </c>
      <c r="F57" s="209" t="str">
        <f>VLOOKUP(H57,Уч!$C$2:$L$1101,5,FALSE)</f>
        <v>Москва</v>
      </c>
      <c r="G57" s="210" t="str">
        <f>VLOOKUP(H57,Уч!$C$2:$L$1101,6,FALSE)</f>
        <v>МГФСО</v>
      </c>
      <c r="H57" s="115">
        <v>451</v>
      </c>
      <c r="I57" s="343">
        <f>VLOOKUP(H57,Уч!$C$2:$L$1101,8,FALSE)</f>
        <v>0</v>
      </c>
      <c r="J57" s="211" t="s">
        <v>570</v>
      </c>
      <c r="K57" s="219"/>
      <c r="L57" s="215">
        <f>LOOKUP(J57,$R$1:$R$10,$Q$1:$Q$10)</f>
        <v>2</v>
      </c>
      <c r="M57" s="304"/>
      <c r="N57" s="216" t="str">
        <f>VLOOKUP(H57,Уч!$C$2:$L$1101,9,FALSE)</f>
        <v>Богатырева Т.М.</v>
      </c>
      <c r="O57" s="213"/>
      <c r="P57" s="111"/>
    </row>
    <row r="58" spans="1:16" ht="15.75" x14ac:dyDescent="0.25">
      <c r="A58" s="39">
        <f t="shared" ref="A55:A58" ca="1" si="10">RAND()</f>
        <v>0.85511520648996964</v>
      </c>
      <c r="B58" s="79"/>
      <c r="C58" s="206" t="str">
        <f>VLOOKUP(H58,Уч!$C$2:$L$1101,2,FALSE)</f>
        <v xml:space="preserve">Халаджан Ася </v>
      </c>
      <c r="D58" s="207">
        <f>VLOOKUP(H58,Уч!$C$2:$L$1101,3,FALSE)</f>
        <v>33767</v>
      </c>
      <c r="E58" s="208" t="str">
        <f>VLOOKUP(H58,Уч!$C$2:$L$1101,4,FALSE)</f>
        <v>кмс</v>
      </c>
      <c r="F58" s="209" t="str">
        <f>VLOOKUP(H58,Уч!$C$2:$L$1101,5,FALSE)</f>
        <v>Москва</v>
      </c>
      <c r="G58" s="210" t="str">
        <f>VLOOKUP(H58,Уч!$C$2:$L$1101,6,FALSE)</f>
        <v>ДЮСШ равн.возм.</v>
      </c>
      <c r="H58" s="115">
        <v>494</v>
      </c>
      <c r="I58" s="343">
        <f>VLOOKUP(H58,Уч!$C$2:$L$1101,8,FALSE)</f>
        <v>0</v>
      </c>
      <c r="J58" s="211" t="s">
        <v>569</v>
      </c>
      <c r="K58" s="219"/>
      <c r="L58" s="257" t="str">
        <f t="shared" ref="L40:L62" si="11">LOOKUP(J58,$R$1:$R$10,$Q$1:$Q$10)</f>
        <v>1ю</v>
      </c>
      <c r="M58" s="304"/>
      <c r="N58" s="216" t="str">
        <f>VLOOKUP(H58,Уч!$C$2:$L$1101,9,FALSE)</f>
        <v>Крошкин Б.Ю</v>
      </c>
      <c r="O58" s="214"/>
      <c r="P58" s="49"/>
    </row>
    <row r="59" spans="1:16" ht="15.75" x14ac:dyDescent="0.25">
      <c r="A59" s="39"/>
      <c r="B59" s="79"/>
      <c r="C59" s="206" t="str">
        <f>VLOOKUP(H59,Уч!$C$2:$L$1101,2,FALSE)</f>
        <v>Темендерова Алина</v>
      </c>
      <c r="D59" s="207">
        <f>VLOOKUP(H59,Уч!$C$2:$L$1101,3,FALSE)</f>
        <v>35157</v>
      </c>
      <c r="E59" s="208">
        <f>VLOOKUP(H59,Уч!$C$2:$L$1101,4,FALSE)</f>
        <v>1</v>
      </c>
      <c r="F59" s="209" t="str">
        <f>VLOOKUP(H59,Уч!$C$2:$L$1101,5,FALSE)</f>
        <v>Москва</v>
      </c>
      <c r="G59" s="210" t="str">
        <f>VLOOKUP(H59,Уч!$C$2:$L$1101,6,FALSE)</f>
        <v>МГФСО</v>
      </c>
      <c r="H59" s="115">
        <v>487</v>
      </c>
      <c r="I59" s="343">
        <f>VLOOKUP(H59,Уч!$C$2:$L$1101,8,FALSE)</f>
        <v>0</v>
      </c>
      <c r="J59" s="211" t="s">
        <v>535</v>
      </c>
      <c r="K59" s="219"/>
      <c r="L59" s="257" t="str">
        <f t="shared" si="11"/>
        <v>1ю</v>
      </c>
      <c r="M59" s="304"/>
      <c r="N59" s="216" t="str">
        <f>VLOOKUP(H59,Уч!$C$2:$L$1101,9,FALSE)</f>
        <v>Афанасьев И.М.</v>
      </c>
      <c r="O59" s="213"/>
      <c r="P59" s="111"/>
    </row>
    <row r="60" spans="1:16" ht="15.75" x14ac:dyDescent="0.25">
      <c r="A60" s="39"/>
      <c r="B60" s="79"/>
      <c r="C60" s="206" t="str">
        <f>VLOOKUP(H60,Уч!$C$2:$L$1101,2,FALSE)</f>
        <v>Котлярова Надежда</v>
      </c>
      <c r="D60" s="207">
        <f>VLOOKUP(H60,Уч!$C$2:$L$1101,3,FALSE)</f>
        <v>32671</v>
      </c>
      <c r="E60" s="208" t="str">
        <f>VLOOKUP(H60,Уч!$C$2:$L$1101,4,FALSE)</f>
        <v>мсмк</v>
      </c>
      <c r="F60" s="209" t="str">
        <f>VLOOKUP(H60,Уч!$C$2:$L$1101,5,FALSE)</f>
        <v>Москва</v>
      </c>
      <c r="G60" s="210" t="str">
        <f>VLOOKUP(H60,Уч!$C$2:$L$1101,6,FALSE)</f>
        <v>ЦСП по л/а</v>
      </c>
      <c r="H60" s="115">
        <v>454</v>
      </c>
      <c r="I60" s="343">
        <f>VLOOKUP(H60,Уч!$C$2:$L$1101,8,FALSE)</f>
        <v>0</v>
      </c>
      <c r="J60" s="211" t="s">
        <v>535</v>
      </c>
      <c r="K60" s="219"/>
      <c r="L60" s="257" t="str">
        <f t="shared" si="11"/>
        <v>1ю</v>
      </c>
      <c r="M60" s="304"/>
      <c r="N60" s="216" t="str">
        <f>VLOOKUP(H60,Уч!$C$2:$L$1101,9,FALSE)</f>
        <v>Маслаков В.М., Воробьев С.А.</v>
      </c>
      <c r="O60" s="214"/>
      <c r="P60" s="49"/>
    </row>
    <row r="61" spans="1:16" ht="15.75" x14ac:dyDescent="0.25">
      <c r="A61" s="39">
        <f t="shared" ref="A61" ca="1" si="12">RAND()</f>
        <v>0.76006931777403353</v>
      </c>
      <c r="B61" s="79"/>
      <c r="C61" s="206" t="str">
        <f>VLOOKUP(H61,Уч!$C$2:$L$1101,2,FALSE)</f>
        <v>Смирнова Ольга</v>
      </c>
      <c r="D61" s="207">
        <f>VLOOKUP(H61,Уч!$C$2:$L$1101,3,FALSE)</f>
        <v>33330</v>
      </c>
      <c r="E61" s="208" t="str">
        <f>VLOOKUP(H61,Уч!$C$2:$L$1101,4,FALSE)</f>
        <v>кмс</v>
      </c>
      <c r="F61" s="209" t="str">
        <f>VLOOKUP(H61,Уч!$C$2:$L$1101,5,FALSE)</f>
        <v>Москва</v>
      </c>
      <c r="G61" s="210" t="str">
        <f>VLOOKUP(H61,Уч!$C$2:$L$1101,6,FALSE)</f>
        <v>Юность Москвы</v>
      </c>
      <c r="H61" s="115">
        <v>485</v>
      </c>
      <c r="I61" s="343">
        <f>VLOOKUP(H61,Уч!$C$2:$L$1101,8,FALSE)</f>
        <v>0</v>
      </c>
      <c r="J61" s="211" t="s">
        <v>535</v>
      </c>
      <c r="K61" s="219"/>
      <c r="L61" s="257" t="str">
        <f t="shared" si="11"/>
        <v>1ю</v>
      </c>
      <c r="M61" s="304"/>
      <c r="N61" s="216" t="str">
        <f>VLOOKUP(H61,Уч!$C$2:$L$1101,9,FALSE)</f>
        <v>Литовченко И.Е.</v>
      </c>
      <c r="O61" s="214"/>
      <c r="P61" s="49"/>
    </row>
    <row r="62" spans="1:16" ht="15.75" x14ac:dyDescent="0.25">
      <c r="A62" s="39"/>
      <c r="B62" s="79" t="s">
        <v>510</v>
      </c>
      <c r="C62" s="206" t="str">
        <f>VLOOKUP(H62,Уч!$C$2:$L$1101,2,FALSE)</f>
        <v>Григорьева Наталия</v>
      </c>
      <c r="D62" s="207">
        <f>VLOOKUP(H62,Уч!$C$2:$L$1101,3,FALSE)</f>
        <v>33580</v>
      </c>
      <c r="E62" s="208" t="str">
        <f>VLOOKUP(H62,Уч!$C$2:$L$1101,4,FALSE)</f>
        <v>мс</v>
      </c>
      <c r="F62" s="209" t="str">
        <f>VLOOKUP(H62,Уч!$C$2:$L$1101,5,FALSE)</f>
        <v>Московская-Чувашская</v>
      </c>
      <c r="G62" s="210" t="str">
        <f>VLOOKUP(H62,Уч!$C$2:$L$1101,6,FALSE)</f>
        <v>ЦЛА МО</v>
      </c>
      <c r="H62" s="115">
        <v>444</v>
      </c>
      <c r="I62" s="210" t="str">
        <f>VLOOKUP(H62,Уч!$C$2:$L$1101,8,FALSE)</f>
        <v>в/к</v>
      </c>
      <c r="J62" s="211">
        <v>56.86</v>
      </c>
      <c r="K62" s="219"/>
      <c r="L62" s="215" t="str">
        <f t="shared" si="11"/>
        <v>кмс</v>
      </c>
      <c r="M62" s="304"/>
      <c r="N62" s="216" t="str">
        <f>VLOOKUP(H62,Уч!$C$2:$L$1101,9,FALSE)</f>
        <v>Епишин С.Д., Вершинина Н.И.,
Епишин Ф.С., Захаров Н.А.</v>
      </c>
      <c r="O62" s="214">
        <v>5686</v>
      </c>
      <c r="P62" s="49"/>
    </row>
    <row r="63" spans="1:16" ht="15.75" x14ac:dyDescent="0.25">
      <c r="B63" s="79"/>
      <c r="C63" s="206"/>
      <c r="D63" s="207"/>
      <c r="E63" s="208"/>
      <c r="F63" s="209"/>
      <c r="G63" s="210"/>
      <c r="H63" s="164"/>
      <c r="I63" s="210"/>
      <c r="J63" s="211"/>
      <c r="K63" s="212"/>
      <c r="L63" s="215"/>
      <c r="M63" s="110"/>
      <c r="N63" s="216"/>
      <c r="O63" s="217"/>
      <c r="P63" s="218"/>
    </row>
    <row r="64" spans="1:16" s="44" customFormat="1" ht="15.75" x14ac:dyDescent="0.3">
      <c r="D64" s="82"/>
      <c r="O64" s="56"/>
      <c r="P64" s="43"/>
    </row>
    <row r="65" spans="3:16" s="44" customFormat="1" ht="15.75" x14ac:dyDescent="0.3">
      <c r="D65" s="82"/>
      <c r="O65" s="56"/>
      <c r="P65" s="43"/>
    </row>
    <row r="66" spans="3:16" s="44" customFormat="1" ht="15.75" x14ac:dyDescent="0.3">
      <c r="C66" s="44" t="s">
        <v>46</v>
      </c>
      <c r="D66" s="82"/>
      <c r="O66" s="56"/>
      <c r="P66" s="43"/>
    </row>
    <row r="67" spans="3:16" s="44" customFormat="1" ht="15.75" x14ac:dyDescent="0.3">
      <c r="D67" s="82"/>
      <c r="O67" s="56"/>
      <c r="P67" s="43"/>
    </row>
    <row r="68" spans="3:16" s="44" customFormat="1" ht="15.75" x14ac:dyDescent="0.3">
      <c r="C68" s="44" t="s">
        <v>31</v>
      </c>
      <c r="D68" s="82"/>
      <c r="O68" s="56"/>
      <c r="P68" s="43"/>
    </row>
    <row r="69" spans="3:16" s="44" customFormat="1" ht="15.75" x14ac:dyDescent="0.3">
      <c r="D69" s="82"/>
      <c r="O69" s="56"/>
      <c r="P69" s="43"/>
    </row>
    <row r="70" spans="3:16" s="44" customFormat="1" ht="15.75" x14ac:dyDescent="0.3">
      <c r="D70" s="82"/>
      <c r="O70" s="56"/>
      <c r="P70" s="43"/>
    </row>
    <row r="71" spans="3:16" s="44" customFormat="1" ht="15.75" x14ac:dyDescent="0.3">
      <c r="D71" s="82"/>
      <c r="O71" s="56"/>
      <c r="P71" s="43"/>
    </row>
    <row r="72" spans="3:16" s="44" customFormat="1" ht="15.75" x14ac:dyDescent="0.3">
      <c r="D72" s="82"/>
      <c r="O72" s="56"/>
      <c r="P72" s="43"/>
    </row>
    <row r="73" spans="3:16" s="44" customFormat="1" ht="15.75" x14ac:dyDescent="0.3">
      <c r="D73" s="82"/>
      <c r="O73" s="56"/>
      <c r="P73" s="43"/>
    </row>
  </sheetData>
  <sortState ref="A39:S58">
    <sortCondition ref="J39:J58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7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61"/>
  <sheetViews>
    <sheetView view="pageBreakPreview" topLeftCell="B1" zoomScaleSheetLayoutView="100" workbookViewId="0">
      <selection activeCell="H5" sqref="H5"/>
    </sheetView>
  </sheetViews>
  <sheetFormatPr defaultRowHeight="12.75" outlineLevelCol="1" x14ac:dyDescent="0.3"/>
  <cols>
    <col min="1" max="1" width="12" style="13" hidden="1" customWidth="1" outlineLevel="1"/>
    <col min="2" max="2" width="5.5703125" style="13" customWidth="1" collapsed="1"/>
    <col min="3" max="3" width="21.42578125" style="13" customWidth="1"/>
    <col min="4" max="4" width="6.42578125" style="81" customWidth="1"/>
    <col min="5" max="5" width="6.140625" style="13" customWidth="1"/>
    <col min="6" max="6" width="8.28515625" style="13" bestFit="1" customWidth="1"/>
    <col min="7" max="7" width="12.28515625" style="13" customWidth="1"/>
    <col min="8" max="8" width="5.42578125" style="13" customWidth="1"/>
    <col min="9" max="9" width="4.140625" style="13" hidden="1" customWidth="1"/>
    <col min="10" max="10" width="16.85546875" style="13" customWidth="1"/>
    <col min="11" max="11" width="6.140625" style="13" hidden="1" customWidth="1"/>
    <col min="12" max="12" width="6.140625" style="13" customWidth="1"/>
    <col min="13" max="13" width="5.42578125" style="13" hidden="1" customWidth="1"/>
    <col min="14" max="14" width="23.85546875" style="13" customWidth="1"/>
    <col min="15" max="15" width="9.140625" style="32" customWidth="1" outlineLevel="1"/>
    <col min="16" max="16" width="9.140625" style="15" customWidth="1" outlineLevel="1"/>
    <col min="17" max="16384" width="9.140625" style="13"/>
  </cols>
  <sheetData>
    <row r="1" spans="1:23" ht="15.75" x14ac:dyDescent="0.3">
      <c r="B1" s="28" t="str">
        <f>[1]Расп!B26</f>
        <v>ЧЕМПИОНАТ г.Москвы по легкой атлетике</v>
      </c>
      <c r="D1" s="80"/>
      <c r="E1" s="15"/>
      <c r="O1" s="20"/>
      <c r="P1" s="19"/>
      <c r="Q1" s="37" t="s">
        <v>47</v>
      </c>
      <c r="R1" s="59"/>
    </row>
    <row r="2" spans="1:23" ht="15.75" x14ac:dyDescent="0.3">
      <c r="B2" s="28" t="str">
        <f>[1]Расп!B27</f>
        <v>Москва, ЛФК ЦСКА 23-24.01.2014г.</v>
      </c>
      <c r="D2" s="80"/>
      <c r="E2" s="15"/>
      <c r="O2" s="20"/>
      <c r="P2" s="19"/>
      <c r="Q2" s="37" t="s">
        <v>48</v>
      </c>
      <c r="R2" s="59" t="s">
        <v>642</v>
      </c>
      <c r="S2" s="37" t="s">
        <v>47</v>
      </c>
    </row>
    <row r="3" spans="1:23" x14ac:dyDescent="0.3">
      <c r="C3" s="22"/>
      <c r="D3" s="80"/>
      <c r="E3" s="15"/>
      <c r="O3" s="20"/>
      <c r="P3" s="19"/>
      <c r="Q3" s="37" t="s">
        <v>49</v>
      </c>
      <c r="R3" s="59" t="s">
        <v>643</v>
      </c>
      <c r="S3" s="37" t="s">
        <v>48</v>
      </c>
    </row>
    <row r="4" spans="1:23" ht="15.75" x14ac:dyDescent="0.3">
      <c r="C4" s="205" t="str">
        <f>Расп!B16</f>
        <v>БЕГ 800м</v>
      </c>
      <c r="D4" s="80"/>
      <c r="E4" s="15"/>
      <c r="G4" s="64">
        <f>[1]Расп!A12</f>
        <v>41663</v>
      </c>
      <c r="H4" s="226">
        <f>[1]Расп!F7</f>
        <v>0</v>
      </c>
      <c r="I4" s="65"/>
      <c r="L4" s="23"/>
      <c r="O4" s="20"/>
      <c r="P4" s="19"/>
      <c r="Q4" s="37">
        <v>1</v>
      </c>
      <c r="R4" s="59" t="s">
        <v>644</v>
      </c>
      <c r="S4" s="37" t="s">
        <v>49</v>
      </c>
    </row>
    <row r="5" spans="1:23" ht="15.75" x14ac:dyDescent="0.3">
      <c r="C5" s="28" t="str">
        <f>[1]Расп!B29</f>
        <v>ЖЕНЩИНЫ</v>
      </c>
      <c r="D5" s="80"/>
      <c r="E5" s="15"/>
      <c r="G5" s="251" t="s">
        <v>28</v>
      </c>
      <c r="H5" s="341" t="s">
        <v>531</v>
      </c>
      <c r="I5" s="65"/>
      <c r="K5" s="23" t="str">
        <f>[1]Расп!C12</f>
        <v>19.00</v>
      </c>
      <c r="L5" s="25"/>
      <c r="O5" s="26" t="s">
        <v>15</v>
      </c>
      <c r="P5" s="19"/>
      <c r="Q5" s="37">
        <v>2</v>
      </c>
      <c r="R5" s="59" t="s">
        <v>645</v>
      </c>
      <c r="S5" s="37">
        <v>1</v>
      </c>
    </row>
    <row r="6" spans="1:23" ht="15.75" x14ac:dyDescent="0.3">
      <c r="C6" s="27" t="s">
        <v>536</v>
      </c>
      <c r="D6" s="80"/>
      <c r="E6" s="15"/>
      <c r="G6" s="225" t="s">
        <v>11</v>
      </c>
      <c r="H6" s="226">
        <f>[1]Расп!H7</f>
        <v>0</v>
      </c>
      <c r="I6" s="65"/>
      <c r="J6" s="251" t="s">
        <v>29</v>
      </c>
      <c r="K6" s="25">
        <f>[1]Расп!D13</f>
        <v>0</v>
      </c>
      <c r="O6" s="26" t="s">
        <v>16</v>
      </c>
      <c r="P6" s="19"/>
      <c r="Q6" s="37">
        <v>3</v>
      </c>
      <c r="R6" s="59" t="s">
        <v>646</v>
      </c>
      <c r="S6" s="37">
        <v>2</v>
      </c>
    </row>
    <row r="7" spans="1:23" ht="15.75" x14ac:dyDescent="0.3">
      <c r="C7" s="45"/>
      <c r="D7" s="80"/>
      <c r="E7" s="15"/>
      <c r="G7" s="224"/>
      <c r="H7" s="224"/>
      <c r="O7" s="26" t="s">
        <v>17</v>
      </c>
      <c r="P7" s="19"/>
      <c r="Q7" s="37" t="s">
        <v>34</v>
      </c>
      <c r="R7" s="59" t="s">
        <v>647</v>
      </c>
      <c r="S7" s="37">
        <v>3</v>
      </c>
    </row>
    <row r="8" spans="1:23" x14ac:dyDescent="0.3">
      <c r="B8" s="38" t="s">
        <v>27</v>
      </c>
      <c r="C8" s="38" t="s">
        <v>12</v>
      </c>
      <c r="D8" s="303" t="s">
        <v>0</v>
      </c>
      <c r="E8" s="38" t="s">
        <v>54</v>
      </c>
      <c r="F8" s="38" t="s">
        <v>6</v>
      </c>
      <c r="G8" s="38" t="s">
        <v>7</v>
      </c>
      <c r="H8" s="38" t="s">
        <v>14</v>
      </c>
      <c r="I8" s="38"/>
      <c r="J8" s="38" t="s">
        <v>13</v>
      </c>
      <c r="K8" s="38" t="s">
        <v>67</v>
      </c>
      <c r="L8" s="38" t="s">
        <v>40</v>
      </c>
      <c r="M8" s="38" t="s">
        <v>20</v>
      </c>
      <c r="N8" s="38" t="s">
        <v>42</v>
      </c>
      <c r="O8" s="267" t="s">
        <v>19</v>
      </c>
      <c r="P8" s="26" t="s">
        <v>18</v>
      </c>
      <c r="Q8" s="37" t="s">
        <v>33</v>
      </c>
      <c r="R8" s="59"/>
      <c r="S8" s="37" t="s">
        <v>635</v>
      </c>
    </row>
    <row r="9" spans="1:23" s="37" customFormat="1" ht="15.75" x14ac:dyDescent="0.25">
      <c r="A9" s="266"/>
      <c r="B9" s="79">
        <v>1</v>
      </c>
      <c r="C9" s="206" t="str">
        <f>VLOOKUP(H9,[1]Уч!$C$2:$L$1101,2,FALSE)</f>
        <v>Щагина Анна</v>
      </c>
      <c r="D9" s="207">
        <f>VLOOKUP(H9,[1]Уч!$C$2:$L$1101,3,FALSE)</f>
        <v>33579</v>
      </c>
      <c r="E9" s="208" t="str">
        <f>VLOOKUP(H9,[1]Уч!$C$2:$L$1101,4,FALSE)</f>
        <v>мс</v>
      </c>
      <c r="F9" s="209" t="str">
        <f>VLOOKUP(H9,[1]Уч!$C$2:$L$1101,5,FALSE)</f>
        <v>Москва</v>
      </c>
      <c r="G9" s="210" t="str">
        <f>VLOOKUP(H9,[1]Уч!$C$2:$L$1101,6,FALSE)</f>
        <v>ЦСП по л/а -
СДЮСШОР 44</v>
      </c>
      <c r="H9" s="115">
        <v>515</v>
      </c>
      <c r="I9" s="343">
        <f>VLOOKUP(H9,[1]Уч!$C$2:$L$1101,8,FALSE)</f>
        <v>0</v>
      </c>
      <c r="J9" s="211" t="s">
        <v>595</v>
      </c>
      <c r="K9" s="212"/>
      <c r="L9" s="215" t="str">
        <f t="shared" ref="L9:L54" si="0">LOOKUP(J9,$R$1:$R$51,$Q$1:$Q$51)</f>
        <v>мс</v>
      </c>
      <c r="M9" s="304"/>
      <c r="N9" s="216" t="str">
        <f>VLOOKUP(H9,[1]Уч!$C$2:$L$1101,9,FALSE)</f>
        <v xml:space="preserve">Божко В.А., Ревун Е.Н. и В.Д. </v>
      </c>
      <c r="O9" s="214"/>
      <c r="P9" s="49"/>
      <c r="Q9" s="13"/>
      <c r="R9" s="13"/>
      <c r="S9" s="13"/>
      <c r="T9" s="13"/>
      <c r="U9" s="13"/>
      <c r="V9" s="13"/>
      <c r="W9" s="13"/>
    </row>
    <row r="10" spans="1:23" ht="15.75" x14ac:dyDescent="0.25">
      <c r="A10" s="266"/>
      <c r="B10" s="79">
        <v>2</v>
      </c>
      <c r="C10" s="206" t="str">
        <f>VLOOKUP(H10,[1]Уч!$C$2:$L$1101,2,FALSE)</f>
        <v>Балакшина Анна</v>
      </c>
      <c r="D10" s="207">
        <f>VLOOKUP(H10,[1]Уч!$C$2:$L$1101,3,FALSE)</f>
        <v>31373</v>
      </c>
      <c r="E10" s="208" t="str">
        <f>VLOOKUP(H10,[1]Уч!$C$2:$L$1101,4,FALSE)</f>
        <v>мсмк</v>
      </c>
      <c r="F10" s="209" t="str">
        <f>VLOOKUP(H10,[1]Уч!$C$2:$L$1101,5,FALSE)</f>
        <v>Москва</v>
      </c>
      <c r="G10" s="210" t="str">
        <f>VLOOKUP(H10,[1]Уч!$C$2:$L$1101,6,FALSE)</f>
        <v>Юность Москвы</v>
      </c>
      <c r="H10" s="115">
        <v>362</v>
      </c>
      <c r="I10" s="343">
        <f>VLOOKUP(H10,[1]Уч!$C$2:$L$1101,8,FALSE)</f>
        <v>0</v>
      </c>
      <c r="J10" s="211" t="s">
        <v>597</v>
      </c>
      <c r="K10" s="212"/>
      <c r="L10" s="215" t="str">
        <f t="shared" si="0"/>
        <v>мс</v>
      </c>
      <c r="M10" s="304"/>
      <c r="N10" s="216" t="str">
        <f>VLOOKUP(H10,[1]Уч!$C$2:$L$1101,9,FALSE)</f>
        <v>Плескач_Стыркина С.П. Косенкова Ю.В.</v>
      </c>
      <c r="O10" s="214"/>
      <c r="P10" s="49"/>
    </row>
    <row r="11" spans="1:23" ht="15.75" x14ac:dyDescent="0.25">
      <c r="B11" s="79">
        <v>3</v>
      </c>
      <c r="C11" s="206" t="str">
        <f>VLOOKUP(H11,[1]Уч!$C$2:$L$1101,2,FALSE)</f>
        <v>Рогозина Светлана</v>
      </c>
      <c r="D11" s="207">
        <f>VLOOKUP(H11,[1]Уч!$C$2:$L$1101,3,FALSE)</f>
        <v>33964</v>
      </c>
      <c r="E11" s="208" t="str">
        <f>VLOOKUP(H11,[1]Уч!$C$2:$L$1101,4,FALSE)</f>
        <v>мс</v>
      </c>
      <c r="F11" s="209" t="str">
        <f>VLOOKUP(H11,[1]Уч!$C$2:$L$1101,5,FALSE)</f>
        <v>Москва</v>
      </c>
      <c r="G11" s="210" t="str">
        <f>VLOOKUP(H11,[1]Уч!$C$2:$L$1101,6,FALSE)</f>
        <v>ЦСП по л/а - ЮМ</v>
      </c>
      <c r="H11" s="115">
        <v>482</v>
      </c>
      <c r="I11" s="343">
        <f>VLOOKUP(H11,[1]Уч!$C$2:$L$1101,8,FALSE)</f>
        <v>0</v>
      </c>
      <c r="J11" s="211" t="s">
        <v>592</v>
      </c>
      <c r="K11" s="212"/>
      <c r="L11" s="215" t="str">
        <f t="shared" si="0"/>
        <v>мс</v>
      </c>
      <c r="M11" s="304"/>
      <c r="N11" s="216" t="str">
        <f>VLOOKUP(H11,[1]Уч!$C$2:$L$1101,9,FALSE)</f>
        <v>Епишин С.Д., Епишин Ф.С., Косенкова Ю.В.,
Коломеец А.А.</v>
      </c>
      <c r="O11" s="214"/>
      <c r="P11" s="49"/>
    </row>
    <row r="12" spans="1:23" ht="15.75" x14ac:dyDescent="0.25">
      <c r="B12" s="79">
        <v>4</v>
      </c>
      <c r="C12" s="206" t="str">
        <f>VLOOKUP(H12,[1]Уч!$C$2:$L$1101,2,FALSE)</f>
        <v>Поспелова Марина</v>
      </c>
      <c r="D12" s="207">
        <f>VLOOKUP(H12,[1]Уч!$C$2:$L$1101,3,FALSE)</f>
        <v>33077</v>
      </c>
      <c r="E12" s="208" t="str">
        <f>VLOOKUP(H12,[1]Уч!$C$2:$L$1101,4,FALSE)</f>
        <v>мсмк</v>
      </c>
      <c r="F12" s="209" t="str">
        <f>VLOOKUP(H12,[1]Уч!$C$2:$L$1101,5,FALSE)</f>
        <v>Москва-Ярославская</v>
      </c>
      <c r="G12" s="210" t="str">
        <f>VLOOKUP(H12,[1]Уч!$C$2:$L$1101,6,FALSE)</f>
        <v>ГБУ ЦСП ЛУЧ</v>
      </c>
      <c r="H12" s="115">
        <v>378</v>
      </c>
      <c r="I12" s="343">
        <f>VLOOKUP(H12,[1]Уч!$C$2:$L$1101,8,FALSE)</f>
        <v>0</v>
      </c>
      <c r="J12" s="211" t="s">
        <v>596</v>
      </c>
      <c r="K12" s="212"/>
      <c r="L12" s="215" t="str">
        <f t="shared" si="0"/>
        <v>мс</v>
      </c>
      <c r="M12" s="304"/>
      <c r="N12" s="216" t="str">
        <f>VLOOKUP(H12,[1]Уч!$C$2:$L$1101,9,FALSE)</f>
        <v>Телятников ММ. ,Круговой К</v>
      </c>
      <c r="O12" s="214"/>
      <c r="P12" s="49"/>
    </row>
    <row r="13" spans="1:23" ht="15.75" x14ac:dyDescent="0.25">
      <c r="B13" s="79">
        <v>5</v>
      </c>
      <c r="C13" s="206" t="str">
        <f>VLOOKUP(H13,[1]Уч!$C$2:$L$1101,2,FALSE)</f>
        <v>Зинурова Евгения</v>
      </c>
      <c r="D13" s="207">
        <f>VLOOKUP(H13,[1]Уч!$C$2:$L$1101,3,FALSE)</f>
        <v>30271</v>
      </c>
      <c r="E13" s="208" t="str">
        <f>VLOOKUP(H13,[1]Уч!$C$2:$L$1101,4,FALSE)</f>
        <v>мсмк</v>
      </c>
      <c r="F13" s="209" t="str">
        <f>VLOOKUP(H13,[1]Уч!$C$2:$L$1101,5,FALSE)</f>
        <v>Москва</v>
      </c>
      <c r="G13" s="210" t="str">
        <f>VLOOKUP(H13,[1]Уч!$C$2:$L$1101,6,FALSE)</f>
        <v>ЦСП по л/а</v>
      </c>
      <c r="H13" s="115">
        <v>501</v>
      </c>
      <c r="I13" s="343">
        <f>VLOOKUP(H13,[1]Уч!$C$2:$L$1101,8,FALSE)</f>
        <v>0</v>
      </c>
      <c r="J13" s="211" t="s">
        <v>593</v>
      </c>
      <c r="K13" s="212"/>
      <c r="L13" s="215" t="str">
        <f t="shared" si="0"/>
        <v>мс</v>
      </c>
      <c r="M13" s="304"/>
      <c r="N13" s="216" t="str">
        <f>VLOOKUP(H13,[1]Уч!$C$2:$L$1101,9,FALSE)</f>
        <v>Плескач-Стыркина С.П., Зорин Д.А.</v>
      </c>
      <c r="O13" s="214"/>
      <c r="P13" s="49"/>
    </row>
    <row r="14" spans="1:23" ht="15.75" x14ac:dyDescent="0.25">
      <c r="B14" s="79">
        <v>6</v>
      </c>
      <c r="C14" s="206" t="str">
        <f>VLOOKUP(H14,[1]Уч!$C$2:$L$1101,2,FALSE)</f>
        <v>Чинчикеева Альбина</v>
      </c>
      <c r="D14" s="207">
        <f>VLOOKUP(H14,[1]Уч!$C$2:$L$1101,3,FALSE)</f>
        <v>33652</v>
      </c>
      <c r="E14" s="208" t="str">
        <f>VLOOKUP(H14,[1]Уч!$C$2:$L$1101,4,FALSE)</f>
        <v>мс</v>
      </c>
      <c r="F14" s="209" t="str">
        <f>VLOOKUP(H14,[1]Уч!$C$2:$L$1101,5,FALSE)</f>
        <v>Москва</v>
      </c>
      <c r="G14" s="210" t="str">
        <f>VLOOKUP(H14,[1]Уч!$C$2:$L$1101,6,FALSE)</f>
        <v>ЦСП по л/а</v>
      </c>
      <c r="H14" s="115">
        <v>382</v>
      </c>
      <c r="I14" s="343">
        <f>VLOOKUP(H14,[1]Уч!$C$2:$L$1101,8,FALSE)</f>
        <v>0</v>
      </c>
      <c r="J14" s="211" t="s">
        <v>598</v>
      </c>
      <c r="K14" s="212"/>
      <c r="L14" s="215" t="str">
        <f t="shared" si="0"/>
        <v>мс</v>
      </c>
      <c r="M14" s="304"/>
      <c r="N14" s="216" t="str">
        <f>VLOOKUP(H14,[1]Уч!$C$2:$L$1101,9,FALSE)</f>
        <v>Епишины С.Д., Ф.С., 
Семенов Г.С., Жданов В.Б., Подкопаева Е.И.</v>
      </c>
      <c r="O14" s="213"/>
      <c r="P14" s="111"/>
    </row>
    <row r="15" spans="1:23" ht="15.75" x14ac:dyDescent="0.25">
      <c r="A15" s="39">
        <f ca="1">RAND()</f>
        <v>0.32031467634564026</v>
      </c>
      <c r="B15" s="79">
        <v>7</v>
      </c>
      <c r="C15" s="206" t="str">
        <f>VLOOKUP(H15,[1]Уч!$C$2:$L$1101,2,FALSE)</f>
        <v>Мурашова Елена</v>
      </c>
      <c r="D15" s="207">
        <f>VLOOKUP(H15,[1]Уч!$C$2:$L$1101,3,FALSE)</f>
        <v>32055</v>
      </c>
      <c r="E15" s="208" t="str">
        <f>VLOOKUP(H15,[1]Уч!$C$2:$L$1101,4,FALSE)</f>
        <v>мс</v>
      </c>
      <c r="F15" s="209" t="str">
        <f>VLOOKUP(H15,[1]Уч!$C$2:$L$1101,5,FALSE)</f>
        <v>Москва</v>
      </c>
      <c r="G15" s="210" t="str">
        <f>VLOOKUP(H15,[1]Уч!$C$2:$L$1101,6,FALSE)</f>
        <v>Юность Москвы</v>
      </c>
      <c r="H15" s="115">
        <v>370</v>
      </c>
      <c r="I15" s="343">
        <f>VLOOKUP(H15,[1]Уч!$C$2:$L$1101,8,FALSE)</f>
        <v>0</v>
      </c>
      <c r="J15" s="211" t="s">
        <v>607</v>
      </c>
      <c r="K15" s="212"/>
      <c r="L15" s="215" t="str">
        <f t="shared" si="0"/>
        <v>мс</v>
      </c>
      <c r="M15" s="304"/>
      <c r="N15" s="216" t="str">
        <f>VLOOKUP(H15,[1]Уч!$C$2:$L$1101,9,FALSE)</f>
        <v>Плескач_Стыркина С.П. Бусырев А.В.</v>
      </c>
      <c r="O15" s="213"/>
      <c r="P15" s="111"/>
      <c r="Q15" s="37"/>
      <c r="R15" s="37"/>
      <c r="S15" s="37"/>
      <c r="T15" s="37"/>
      <c r="U15" s="37"/>
      <c r="V15" s="37"/>
      <c r="W15" s="37"/>
    </row>
    <row r="16" spans="1:23" ht="15.75" x14ac:dyDescent="0.25">
      <c r="B16" s="79">
        <v>8</v>
      </c>
      <c r="C16" s="206" t="str">
        <f>VLOOKUP(H16,[1]Уч!$C$2:$L$1101,2,FALSE)</f>
        <v>Маланова Айвика</v>
      </c>
      <c r="D16" s="207">
        <f>VLOOKUP(H16,[1]Уч!$C$2:$L$1101,3,FALSE)</f>
        <v>33936</v>
      </c>
      <c r="E16" s="208" t="str">
        <f>VLOOKUP(H16,[1]Уч!$C$2:$L$1101,4,FALSE)</f>
        <v>мсмк</v>
      </c>
      <c r="F16" s="209" t="str">
        <f>VLOOKUP(H16,[1]Уч!$C$2:$L$1101,5,FALSE)</f>
        <v>Москва</v>
      </c>
      <c r="G16" s="210" t="str">
        <f>VLOOKUP(H16,[1]Уч!$C$2:$L$1101,6,FALSE)</f>
        <v>ЦСП по л/а - ЦСКА</v>
      </c>
      <c r="H16" s="115">
        <v>505</v>
      </c>
      <c r="I16" s="343">
        <f>VLOOKUP(H16,[1]Уч!$C$2:$L$1101,8,FALSE)</f>
        <v>0</v>
      </c>
      <c r="J16" s="211" t="s">
        <v>594</v>
      </c>
      <c r="K16" s="212"/>
      <c r="L16" s="215" t="str">
        <f t="shared" si="0"/>
        <v>мс</v>
      </c>
      <c r="M16" s="304"/>
      <c r="N16" s="216" t="str">
        <f>VLOOKUP(H16,[1]Уч!$C$2:$L$1101,9,FALSE)</f>
        <v>Плескач-Стыркина С.П., Митькин Л.И.</v>
      </c>
      <c r="O16" s="214"/>
      <c r="P16" s="49"/>
    </row>
    <row r="17" spans="1:23" ht="15.75" x14ac:dyDescent="0.25">
      <c r="B17" s="79">
        <v>9</v>
      </c>
      <c r="C17" s="206" t="str">
        <f>VLOOKUP(H17,[1]Уч!$C$2:$L$1101,2,FALSE)</f>
        <v>Царанок Олеся</v>
      </c>
      <c r="D17" s="207">
        <f>VLOOKUP(H17,[1]Уч!$C$2:$L$1101,3,FALSE)</f>
        <v>32692</v>
      </c>
      <c r="E17" s="208" t="str">
        <f>VLOOKUP(H17,[1]Уч!$C$2:$L$1101,4,FALSE)</f>
        <v>мс</v>
      </c>
      <c r="F17" s="209" t="str">
        <f>VLOOKUP(H17,[1]Уч!$C$2:$L$1101,5,FALSE)</f>
        <v>Москва</v>
      </c>
      <c r="G17" s="210" t="str">
        <f>VLOOKUP(H17,[1]Уч!$C$2:$L$1101,6,FALSE)</f>
        <v>МГФСО</v>
      </c>
      <c r="H17" s="115">
        <v>514</v>
      </c>
      <c r="I17" s="343">
        <f>VLOOKUP(H17,[1]Уч!$C$2:$L$1101,8,FALSE)</f>
        <v>0</v>
      </c>
      <c r="J17" s="211" t="s">
        <v>600</v>
      </c>
      <c r="K17" s="212"/>
      <c r="L17" s="215" t="str">
        <f t="shared" si="0"/>
        <v>мс</v>
      </c>
      <c r="M17" s="304"/>
      <c r="N17" s="216" t="str">
        <f>VLOOKUP(H17,[1]Уч!$C$2:$L$1101,9,FALSE)</f>
        <v>Голубенко Ю.И.</v>
      </c>
      <c r="O17" s="214"/>
      <c r="P17" s="49"/>
    </row>
    <row r="18" spans="1:23" ht="15.75" x14ac:dyDescent="0.25">
      <c r="B18" s="79">
        <v>10</v>
      </c>
      <c r="C18" s="206" t="str">
        <f>VLOOKUP(H18,[1]Уч!$C$2:$L$1101,2,FALSE)</f>
        <v>Спасовходская Оксана</v>
      </c>
      <c r="D18" s="207">
        <f>VLOOKUP(H18,[1]Уч!$C$2:$L$1101,3,FALSE)</f>
        <v>30929</v>
      </c>
      <c r="E18" s="208" t="str">
        <f>VLOOKUP(H18,[1]Уч!$C$2:$L$1101,4,FALSE)</f>
        <v>мс</v>
      </c>
      <c r="F18" s="209" t="str">
        <f>VLOOKUP(H18,[1]Уч!$C$2:$L$1101,5,FALSE)</f>
        <v>Москва</v>
      </c>
      <c r="G18" s="210" t="str">
        <f>VLOOKUP(H18,[1]Уч!$C$2:$L$1101,6,FALSE)</f>
        <v>Юность Москвы</v>
      </c>
      <c r="H18" s="115">
        <v>512</v>
      </c>
      <c r="I18" s="343">
        <f>VLOOKUP(H18,[1]Уч!$C$2:$L$1101,8,FALSE)</f>
        <v>0</v>
      </c>
      <c r="J18" s="211" t="s">
        <v>602</v>
      </c>
      <c r="K18" s="212"/>
      <c r="L18" s="215" t="str">
        <f t="shared" si="0"/>
        <v>мс</v>
      </c>
      <c r="M18" s="304"/>
      <c r="N18" s="216" t="str">
        <f>VLOOKUP(H18,[1]Уч!$C$2:$L$1101,9,FALSE)</f>
        <v>Плескач-Стыркина С.П.</v>
      </c>
      <c r="O18" s="214"/>
      <c r="P18" s="49"/>
    </row>
    <row r="19" spans="1:23" ht="15.75" x14ac:dyDescent="0.25">
      <c r="B19" s="79">
        <v>11</v>
      </c>
      <c r="C19" s="206" t="str">
        <f>VLOOKUP(H19,[1]Уч!$C$2:$L$1101,2,FALSE)</f>
        <v>Немыкина Анастасия</v>
      </c>
      <c r="D19" s="207">
        <f>VLOOKUP(H19,[1]Уч!$C$2:$L$1101,3,FALSE)</f>
        <v>34102</v>
      </c>
      <c r="E19" s="208" t="str">
        <f>VLOOKUP(H19,[1]Уч!$C$2:$L$1101,4,FALSE)</f>
        <v>мс</v>
      </c>
      <c r="F19" s="209" t="str">
        <f>VLOOKUP(H19,[1]Уч!$C$2:$L$1101,5,FALSE)</f>
        <v>Москва</v>
      </c>
      <c r="G19" s="210" t="str">
        <f>VLOOKUP(H19,[1]Уч!$C$2:$L$1101,6,FALSE)</f>
        <v>МГФСО</v>
      </c>
      <c r="H19" s="115">
        <v>472</v>
      </c>
      <c r="I19" s="343">
        <f>VLOOKUP(H19,[1]Уч!$C$2:$L$1101,8,FALSE)</f>
        <v>0</v>
      </c>
      <c r="J19" s="211" t="s">
        <v>599</v>
      </c>
      <c r="K19" s="212"/>
      <c r="L19" s="215" t="str">
        <f t="shared" si="0"/>
        <v>мс</v>
      </c>
      <c r="M19" s="304"/>
      <c r="N19" s="216" t="str">
        <f>VLOOKUP(H19,[1]Уч!$C$2:$L$1101,9,FALSE)</f>
        <v>Голубенко Ю.И., Головко З.Б.</v>
      </c>
      <c r="O19" s="214"/>
      <c r="P19" s="49"/>
    </row>
    <row r="20" spans="1:23" ht="15.75" x14ac:dyDescent="0.25">
      <c r="B20" s="79">
        <v>12</v>
      </c>
      <c r="C20" s="206" t="str">
        <f>VLOOKUP(H20,[1]Уч!$C$2:$L$1101,2,FALSE)</f>
        <v xml:space="preserve">Горелова Дарья </v>
      </c>
      <c r="D20" s="207">
        <f>VLOOKUP(H20,[1]Уч!$C$2:$L$1101,3,FALSE)</f>
        <v>34769</v>
      </c>
      <c r="E20" s="208" t="str">
        <f>VLOOKUP(H20,[1]Уч!$C$2:$L$1101,4,FALSE)</f>
        <v>кмс</v>
      </c>
      <c r="F20" s="209" t="str">
        <f>VLOOKUP(H20,[1]Уч!$C$2:$L$1101,5,FALSE)</f>
        <v>Москва</v>
      </c>
      <c r="G20" s="210" t="str">
        <f>VLOOKUP(H20,[1]Уч!$C$2:$L$1101,6,FALSE)</f>
        <v>Самбо-70 отделение "Черемушки"</v>
      </c>
      <c r="H20" s="115">
        <v>500</v>
      </c>
      <c r="I20" s="343">
        <f>VLOOKUP(H20,[1]Уч!$C$2:$L$1101,8,FALSE)</f>
        <v>0</v>
      </c>
      <c r="J20" s="211" t="s">
        <v>629</v>
      </c>
      <c r="K20" s="212"/>
      <c r="L20" s="215" t="str">
        <f t="shared" si="0"/>
        <v>кмс</v>
      </c>
      <c r="M20" s="304"/>
      <c r="N20" s="216" t="str">
        <f>VLOOKUP(H20,[1]Уч!$C$2:$L$1101,9,FALSE)</f>
        <v>Гореловы Н.Б., В.Н.</v>
      </c>
      <c r="O20" s="214"/>
      <c r="P20" s="49"/>
      <c r="Q20" s="44"/>
      <c r="R20" s="44"/>
      <c r="S20" s="44"/>
    </row>
    <row r="21" spans="1:23" ht="15.75" x14ac:dyDescent="0.25">
      <c r="B21" s="79">
        <v>13</v>
      </c>
      <c r="C21" s="206" t="str">
        <f>VLOOKUP(H21,[1]Уч!$C$2:$L$1101,2,FALSE)</f>
        <v>Калистратова  Александра</v>
      </c>
      <c r="D21" s="207">
        <f>VLOOKUP(H21,[1]Уч!$C$2:$L$1101,3,FALSE)</f>
        <v>32643</v>
      </c>
      <c r="E21" s="208" t="str">
        <f>VLOOKUP(H21,[1]Уч!$C$2:$L$1101,4,FALSE)</f>
        <v>мс</v>
      </c>
      <c r="F21" s="209" t="str">
        <f>VLOOKUP(H21,[1]Уч!$C$2:$L$1101,5,FALSE)</f>
        <v>Москва</v>
      </c>
      <c r="G21" s="210" t="str">
        <f>VLOOKUP(H21,[1]Уч!$C$2:$L$1101,6,FALSE)</f>
        <v>Ю.М.-Знаменские</v>
      </c>
      <c r="H21" s="115">
        <v>367</v>
      </c>
      <c r="I21" s="343">
        <f>VLOOKUP(H21,[1]Уч!$C$2:$L$1101,8,FALSE)</f>
        <v>0</v>
      </c>
      <c r="J21" s="211" t="s">
        <v>627</v>
      </c>
      <c r="K21" s="212"/>
      <c r="L21" s="215" t="str">
        <f t="shared" si="0"/>
        <v>кмс</v>
      </c>
      <c r="M21" s="304"/>
      <c r="N21" s="216" t="str">
        <f>VLOOKUP(H21,[1]Уч!$C$2:$L$1101,9,FALSE)</f>
        <v>Салов  А.А.</v>
      </c>
      <c r="O21" s="214"/>
      <c r="P21" s="49"/>
    </row>
    <row r="22" spans="1:23" ht="15.75" x14ac:dyDescent="0.25">
      <c r="A22" s="266"/>
      <c r="B22" s="79">
        <v>14</v>
      </c>
      <c r="C22" s="206" t="str">
        <f>VLOOKUP(H22,[1]Уч!$C$2:$L$1101,2,FALSE)</f>
        <v>Орехова Дарья</v>
      </c>
      <c r="D22" s="207">
        <f>VLOOKUP(H22,[1]Уч!$C$2:$L$1101,3,FALSE)</f>
        <v>33946</v>
      </c>
      <c r="E22" s="208" t="str">
        <f>VLOOKUP(H22,[1]Уч!$C$2:$L$1101,4,FALSE)</f>
        <v>мс</v>
      </c>
      <c r="F22" s="209" t="str">
        <f>VLOOKUP(H22,[1]Уч!$C$2:$L$1101,5,FALSE)</f>
        <v>Москва</v>
      </c>
      <c r="G22" s="210" t="str">
        <f>VLOOKUP(H22,[1]Уч!$C$2:$L$1101,6,FALSE)</f>
        <v>Ю.М.-Знаменские</v>
      </c>
      <c r="H22" s="164">
        <v>473</v>
      </c>
      <c r="I22" s="343"/>
      <c r="J22" s="211" t="s">
        <v>604</v>
      </c>
      <c r="K22" s="212"/>
      <c r="L22" s="215" t="str">
        <f t="shared" si="0"/>
        <v>кмс</v>
      </c>
      <c r="M22" s="304"/>
      <c r="N22" s="216" t="str">
        <f>VLOOKUP(H22,[1]Уч!$C$2:$L$1101,9,FALSE)</f>
        <v>Лиман  В.П.,Иванов В.М.,Власов Ю.К.</v>
      </c>
      <c r="O22" s="214"/>
      <c r="P22" s="49"/>
    </row>
    <row r="23" spans="1:23" ht="15.75" x14ac:dyDescent="0.25">
      <c r="B23" s="79">
        <v>15</v>
      </c>
      <c r="C23" s="206" t="str">
        <f>VLOOKUP(H23,[1]Уч!$C$2:$L$1101,2,FALSE)</f>
        <v>Кожедуб Ксения</v>
      </c>
      <c r="D23" s="207">
        <f>VLOOKUP(H23,[1]Уч!$C$2:$L$1101,3,FALSE)</f>
        <v>33827</v>
      </c>
      <c r="E23" s="208" t="str">
        <f>VLOOKUP(H23,[1]Уч!$C$2:$L$1101,4,FALSE)</f>
        <v>кмс</v>
      </c>
      <c r="F23" s="209" t="str">
        <f>VLOOKUP(H23,[1]Уч!$C$2:$L$1101,5,FALSE)</f>
        <v>Москва</v>
      </c>
      <c r="G23" s="210" t="str">
        <f>VLOOKUP(H23,[1]Уч!$C$2:$L$1101,6,FALSE)</f>
        <v>ЦСП по л/а</v>
      </c>
      <c r="H23" s="115">
        <v>503</v>
      </c>
      <c r="I23" s="343">
        <f>VLOOKUP(H23,[1]Уч!$C$2:$L$1101,8,FALSE)</f>
        <v>0</v>
      </c>
      <c r="J23" s="211" t="s">
        <v>601</v>
      </c>
      <c r="K23" s="212"/>
      <c r="L23" s="215" t="str">
        <f t="shared" si="0"/>
        <v>кмс</v>
      </c>
      <c r="M23" s="304"/>
      <c r="N23" s="216" t="str">
        <f>VLOOKUP(H23,[1]Уч!$C$2:$L$1101,9,FALSE)</f>
        <v>Плескач-Стыркина С.П., Пикулев О.Ю.</v>
      </c>
      <c r="O23" s="214"/>
      <c r="P23" s="49"/>
    </row>
    <row r="24" spans="1:23" ht="15.75" x14ac:dyDescent="0.25">
      <c r="A24" s="266"/>
      <c r="B24" s="79">
        <v>16</v>
      </c>
      <c r="C24" s="206" t="str">
        <f>VLOOKUP(H24,[1]Уч!$C$2:$L$1101,2,FALSE)</f>
        <v>Скворчевская Наталья</v>
      </c>
      <c r="D24" s="207">
        <f>VLOOKUP(H24,[1]Уч!$C$2:$L$1101,3,FALSE)</f>
        <v>31599</v>
      </c>
      <c r="E24" s="208" t="str">
        <f>VLOOKUP(H24,[1]Уч!$C$2:$L$1101,4,FALSE)</f>
        <v>мс</v>
      </c>
      <c r="F24" s="209" t="str">
        <f>VLOOKUP(H24,[1]Уч!$C$2:$L$1101,5,FALSE)</f>
        <v>Москва</v>
      </c>
      <c r="G24" s="210" t="str">
        <f>VLOOKUP(H24,[1]Уч!$C$2:$L$1101,6,FALSE)</f>
        <v>МГФСО</v>
      </c>
      <c r="H24" s="115">
        <v>379</v>
      </c>
      <c r="I24" s="343">
        <f>VLOOKUP(H24,[1]Уч!$C$2:$L$1101,8,FALSE)</f>
        <v>0</v>
      </c>
      <c r="J24" s="211" t="s">
        <v>606</v>
      </c>
      <c r="K24" s="212"/>
      <c r="L24" s="215" t="str">
        <f t="shared" si="0"/>
        <v>кмс</v>
      </c>
      <c r="M24" s="304"/>
      <c r="N24" s="216" t="str">
        <f>VLOOKUP(H24,[1]Уч!$C$2:$L$1101,9,FALSE)</f>
        <v>Богатырева Т.М.Фоляк Е.В.</v>
      </c>
      <c r="O24" s="213"/>
      <c r="P24" s="111"/>
    </row>
    <row r="25" spans="1:23" ht="15.75" x14ac:dyDescent="0.25">
      <c r="B25" s="79">
        <v>17</v>
      </c>
      <c r="C25" s="206" t="str">
        <f>VLOOKUP(H25,[1]Уч!$C$2:$L$1101,2,FALSE)</f>
        <v>Козменко Виктория</v>
      </c>
      <c r="D25" s="207">
        <f>VLOOKUP(H25,[1]Уч!$C$2:$L$1101,3,FALSE)</f>
        <v>34738</v>
      </c>
      <c r="E25" s="208" t="str">
        <f>VLOOKUP(H25,[1]Уч!$C$2:$L$1101,4,FALSE)</f>
        <v>кмс</v>
      </c>
      <c r="F25" s="209" t="str">
        <f>VLOOKUP(H25,[1]Уч!$C$2:$L$1101,5,FALSE)</f>
        <v>Москва</v>
      </c>
      <c r="G25" s="210" t="str">
        <f>VLOOKUP(H25,[1]Уч!$C$2:$L$1101,6,FALSE)</f>
        <v>ЦСП по л/а - МГФСО</v>
      </c>
      <c r="H25" s="115">
        <v>452</v>
      </c>
      <c r="I25" s="343">
        <f>VLOOKUP(H25,[1]Уч!$C$2:$L$1101,8,FALSE)</f>
        <v>0</v>
      </c>
      <c r="J25" s="211" t="s">
        <v>605</v>
      </c>
      <c r="K25" s="212"/>
      <c r="L25" s="215" t="str">
        <f t="shared" si="0"/>
        <v>кмс</v>
      </c>
      <c r="M25" s="304"/>
      <c r="N25" s="216" t="str">
        <f>VLOOKUP(H25,[1]Уч!$C$2:$L$1101,9,FALSE)</f>
        <v>Епишин С.Д., Подкопаева Е.И.,
Голубенко Ю.И., Епишин Ф.С.</v>
      </c>
      <c r="O25" s="214"/>
      <c r="P25" s="49"/>
    </row>
    <row r="26" spans="1:23" s="44" customFormat="1" ht="15.75" x14ac:dyDescent="0.25">
      <c r="B26" s="79">
        <v>18</v>
      </c>
      <c r="C26" s="206" t="str">
        <f>VLOOKUP(H26,[1]Уч!$C$2:$L$1101,2,FALSE)</f>
        <v>Тхакур Санта</v>
      </c>
      <c r="D26" s="207">
        <f>VLOOKUP(H26,[1]Уч!$C$2:$L$1101,3,FALSE)</f>
        <v>34082</v>
      </c>
      <c r="E26" s="208" t="str">
        <f>VLOOKUP(H26,[1]Уч!$C$2:$L$1101,4,FALSE)</f>
        <v>кмс</v>
      </c>
      <c r="F26" s="209" t="str">
        <f>VLOOKUP(H26,[1]Уч!$C$2:$L$1101,5,FALSE)</f>
        <v>Москва</v>
      </c>
      <c r="G26" s="210" t="str">
        <f>VLOOKUP(H26,[1]Уч!$C$2:$L$1101,6,FALSE)</f>
        <v>МГФСО</v>
      </c>
      <c r="H26" s="115">
        <v>489</v>
      </c>
      <c r="I26" s="343">
        <f>VLOOKUP(H26,[1]Уч!$C$2:$L$1101,8,FALSE)</f>
        <v>0</v>
      </c>
      <c r="J26" s="211" t="s">
        <v>625</v>
      </c>
      <c r="K26" s="212"/>
      <c r="L26" s="215" t="str">
        <f t="shared" si="0"/>
        <v>кмс</v>
      </c>
      <c r="M26" s="304"/>
      <c r="N26" s="216" t="str">
        <f>VLOOKUP(H26,[1]Уч!$C$2:$L$1101,9,FALSE)</f>
        <v>Голубенко Ю.И.</v>
      </c>
      <c r="O26" s="214"/>
      <c r="P26" s="49"/>
      <c r="Q26" s="13"/>
      <c r="R26" s="13"/>
      <c r="S26" s="13"/>
    </row>
    <row r="27" spans="1:23" s="44" customFormat="1" ht="15.75" x14ac:dyDescent="0.25">
      <c r="A27" s="13"/>
      <c r="B27" s="79">
        <v>19</v>
      </c>
      <c r="C27" s="206" t="str">
        <f>VLOOKUP(H27,[1]Уч!$C$2:$L$1101,2,FALSE)</f>
        <v>Самигуллина Эльмира</v>
      </c>
      <c r="D27" s="207" t="str">
        <f>VLOOKUP(H27,[1]Уч!$C$2:$L$1101,3,FALSE)</f>
        <v>21.10.1992</v>
      </c>
      <c r="E27" s="208" t="str">
        <f>VLOOKUP(H27,[1]Уч!$C$2:$L$1101,4,FALSE)</f>
        <v>кмс</v>
      </c>
      <c r="F27" s="209" t="str">
        <f>VLOOKUP(H27,[1]Уч!$C$2:$L$1101,5,FALSE)</f>
        <v>Москва</v>
      </c>
      <c r="G27" s="210" t="str">
        <f>VLOOKUP(H27,[1]Уч!$C$2:$L$1101,6,FALSE)</f>
        <v>ЦСП по л/а</v>
      </c>
      <c r="H27" s="115">
        <v>510</v>
      </c>
      <c r="I27" s="343">
        <f>VLOOKUP(H27,[1]Уч!$C$2:$L$1101,8,FALSE)</f>
        <v>0</v>
      </c>
      <c r="J27" s="211" t="s">
        <v>603</v>
      </c>
      <c r="K27" s="212"/>
      <c r="L27" s="215" t="str">
        <f t="shared" si="0"/>
        <v>кмс</v>
      </c>
      <c r="M27" s="304"/>
      <c r="N27" s="216" t="str">
        <f>VLOOKUP(H27,[1]Уч!$C$2:$L$1101,9,FALSE)</f>
        <v>Плескач-Стыркина С.П., Кириллова М.А.</v>
      </c>
      <c r="O27" s="214"/>
      <c r="P27" s="49"/>
      <c r="Q27" s="13"/>
      <c r="R27" s="13"/>
      <c r="S27" s="13"/>
      <c r="T27" s="13"/>
      <c r="U27" s="13"/>
      <c r="V27" s="13"/>
      <c r="W27" s="13"/>
    </row>
    <row r="28" spans="1:23" s="44" customFormat="1" ht="15.75" x14ac:dyDescent="0.25">
      <c r="A28" s="13"/>
      <c r="B28" s="79">
        <v>20</v>
      </c>
      <c r="C28" s="206" t="str">
        <f>VLOOKUP(H28,[1]Уч!$C$2:$L$1101,2,FALSE)</f>
        <v>Соколова Александра</v>
      </c>
      <c r="D28" s="207">
        <f>VLOOKUP(H28,[1]Уч!$C$2:$L$1101,3,FALSE)</f>
        <v>34784</v>
      </c>
      <c r="E28" s="208" t="str">
        <f>VLOOKUP(H28,[1]Уч!$C$2:$L$1101,4,FALSE)</f>
        <v>кмс</v>
      </c>
      <c r="F28" s="209" t="str">
        <f>VLOOKUP(H28,[1]Уч!$C$2:$L$1101,5,FALSE)</f>
        <v>Москва</v>
      </c>
      <c r="G28" s="210" t="str">
        <f>VLOOKUP(H28,[1]Уч!$C$2:$L$1101,6,FALSE)</f>
        <v>Ю.М.-Знаменские</v>
      </c>
      <c r="H28" s="115">
        <v>511</v>
      </c>
      <c r="I28" s="343">
        <f>VLOOKUP(H28,[1]Уч!$C$2:$L$1101,8,FALSE)</f>
        <v>0</v>
      </c>
      <c r="J28" s="211" t="s">
        <v>628</v>
      </c>
      <c r="K28" s="212"/>
      <c r="L28" s="215" t="str">
        <f t="shared" si="0"/>
        <v>кмс</v>
      </c>
      <c r="M28" s="304"/>
      <c r="N28" s="216" t="str">
        <f>VLOOKUP(H28,[1]Уч!$C$2:$L$1101,9,FALSE)</f>
        <v>Косенкова Ю.В., Куканов Ю.С., Бикуа-Мфантсе Т.С.</v>
      </c>
      <c r="O28" s="214"/>
      <c r="P28" s="49"/>
      <c r="T28" s="13"/>
      <c r="U28" s="13"/>
      <c r="V28" s="13"/>
      <c r="W28" s="13"/>
    </row>
    <row r="29" spans="1:23" s="44" customFormat="1" ht="15.75" x14ac:dyDescent="0.25">
      <c r="A29" s="13"/>
      <c r="B29" s="79">
        <v>21</v>
      </c>
      <c r="C29" s="206" t="str">
        <f>VLOOKUP(H29,[1]Уч!$C$2:$L$1101,2,FALSE)</f>
        <v>Зубарева Юлия</v>
      </c>
      <c r="D29" s="207">
        <f>VLOOKUP(H29,[1]Уч!$C$2:$L$1101,3,FALSE)</f>
        <v>33585</v>
      </c>
      <c r="E29" s="208" t="str">
        <f>VLOOKUP(H29,[1]Уч!$C$2:$L$1101,4,FALSE)</f>
        <v>кмс</v>
      </c>
      <c r="F29" s="209" t="str">
        <f>VLOOKUP(H29,[1]Уч!$C$2:$L$1101,5,FALSE)</f>
        <v>Москва</v>
      </c>
      <c r="G29" s="210" t="str">
        <f>VLOOKUP(H29,[1]Уч!$C$2:$L$1101,6,FALSE)</f>
        <v>МГФСО</v>
      </c>
      <c r="H29" s="115">
        <v>448</v>
      </c>
      <c r="I29" s="343">
        <f>VLOOKUP(H29,[1]Уч!$C$2:$L$1101,8,FALSE)</f>
        <v>0</v>
      </c>
      <c r="J29" s="211" t="s">
        <v>619</v>
      </c>
      <c r="K29" s="212"/>
      <c r="L29" s="215" t="str">
        <f t="shared" si="0"/>
        <v>кмс</v>
      </c>
      <c r="M29" s="304"/>
      <c r="N29" s="216" t="str">
        <f>VLOOKUP(H29,[1]Уч!$C$2:$L$1101,9,FALSE)</f>
        <v>Богатырева Т.М.</v>
      </c>
      <c r="O29" s="213"/>
      <c r="P29" s="111"/>
      <c r="Q29" s="13"/>
      <c r="R29" s="13"/>
      <c r="S29" s="13"/>
      <c r="T29" s="13"/>
      <c r="U29" s="13"/>
      <c r="V29" s="13"/>
      <c r="W29" s="13"/>
    </row>
    <row r="30" spans="1:23" ht="15.75" x14ac:dyDescent="0.25">
      <c r="B30" s="79">
        <v>22</v>
      </c>
      <c r="C30" s="206" t="str">
        <f>VLOOKUP(H30,[1]Уч!$C$2:$L$1101,2,FALSE)</f>
        <v xml:space="preserve">Еремина Анастасия </v>
      </c>
      <c r="D30" s="207">
        <f>VLOOKUP(H30,[1]Уч!$C$2:$L$1101,3,FALSE)</f>
        <v>34894</v>
      </c>
      <c r="E30" s="208" t="str">
        <f>VLOOKUP(H30,[1]Уч!$C$2:$L$1101,4,FALSE)</f>
        <v>кмс</v>
      </c>
      <c r="F30" s="209" t="str">
        <f>VLOOKUP(H30,[1]Уч!$C$2:$L$1101,5,FALSE)</f>
        <v>Москва</v>
      </c>
      <c r="G30" s="210" t="str">
        <f>VLOOKUP(H30,[1]Уч!$C$2:$L$1101,6,FALSE)</f>
        <v>ЦСП по л/а</v>
      </c>
      <c r="H30" s="115">
        <v>366</v>
      </c>
      <c r="I30" s="343">
        <f>VLOOKUP(H30,[1]Уч!$C$2:$L$1101,8,FALSE)</f>
        <v>0</v>
      </c>
      <c r="J30" s="211" t="s">
        <v>620</v>
      </c>
      <c r="K30" s="212"/>
      <c r="L30" s="215" t="str">
        <f t="shared" si="0"/>
        <v>кмс</v>
      </c>
      <c r="M30" s="304"/>
      <c r="N30" s="216" t="str">
        <f>VLOOKUP(H30,[1]Уч!$C$2:$L$1101,9,FALSE)</f>
        <v>Плескач-Стыркина С.П., Долгов И.Е.</v>
      </c>
      <c r="O30" s="214"/>
      <c r="P30" s="49"/>
    </row>
    <row r="31" spans="1:23" ht="15.75" x14ac:dyDescent="0.25">
      <c r="B31" s="79">
        <v>23</v>
      </c>
      <c r="C31" s="206" t="str">
        <f>VLOOKUP(H31,[1]Уч!$C$2:$L$1101,2,FALSE)</f>
        <v>Попова Анна</v>
      </c>
      <c r="D31" s="207">
        <f>VLOOKUP(H31,[1]Уч!$C$2:$L$1101,3,FALSE)</f>
        <v>34202</v>
      </c>
      <c r="E31" s="208" t="str">
        <f>VLOOKUP(H31,[1]Уч!$C$2:$L$1101,4,FALSE)</f>
        <v>кмс</v>
      </c>
      <c r="F31" s="209" t="str">
        <f>VLOOKUP(H31,[1]Уч!$C$2:$L$1101,5,FALSE)</f>
        <v>Москва</v>
      </c>
      <c r="G31" s="210" t="str">
        <f>VLOOKUP(H31,[1]Уч!$C$2:$L$1101,6,FALSE)</f>
        <v>СДЮШОР ЦСКА</v>
      </c>
      <c r="H31" s="115">
        <v>377</v>
      </c>
      <c r="I31" s="343">
        <f>VLOOKUP(H31,[1]Уч!$C$2:$L$1101,8,FALSE)</f>
        <v>0</v>
      </c>
      <c r="J31" s="211" t="s">
        <v>626</v>
      </c>
      <c r="K31" s="212"/>
      <c r="L31" s="215" t="str">
        <f t="shared" si="0"/>
        <v>кмс</v>
      </c>
      <c r="M31" s="304"/>
      <c r="N31" s="216" t="str">
        <f>VLOOKUP(H31,[1]Уч!$C$2:$L$1101,9,FALSE)</f>
        <v>Лиман В.П.,Логинова Н.С.</v>
      </c>
      <c r="O31" s="214"/>
      <c r="P31" s="49"/>
    </row>
    <row r="32" spans="1:23" ht="15.75" x14ac:dyDescent="0.25">
      <c r="A32" s="13">
        <f ca="1">RAND()</f>
        <v>0.55402904637579609</v>
      </c>
      <c r="B32" s="79">
        <v>24</v>
      </c>
      <c r="C32" s="206" t="str">
        <f>VLOOKUP(H32,[1]Уч!$C$2:$L$1101,2,FALSE)</f>
        <v>Курхина    Анастасия</v>
      </c>
      <c r="D32" s="207">
        <f>VLOOKUP(H32,[1]Уч!$C$2:$L$1101,3,FALSE)</f>
        <v>34354</v>
      </c>
      <c r="E32" s="208">
        <f>VLOOKUP(H32,[1]Уч!$C$2:$L$1101,4,FALSE)</f>
        <v>1</v>
      </c>
      <c r="F32" s="209" t="str">
        <f>VLOOKUP(H32,[1]Уч!$C$2:$L$1101,5,FALSE)</f>
        <v>Москва</v>
      </c>
      <c r="G32" s="210" t="str">
        <f>VLOOKUP(H32,[1]Уч!$C$2:$L$1101,6,FALSE)</f>
        <v>ЦФКиСВАО</v>
      </c>
      <c r="H32" s="115">
        <v>457</v>
      </c>
      <c r="I32" s="343">
        <f>VLOOKUP(H32,[1]Уч!$C$2:$L$1101,8,FALSE)</f>
        <v>0</v>
      </c>
      <c r="J32" s="211" t="s">
        <v>613</v>
      </c>
      <c r="K32" s="212"/>
      <c r="L32" s="215">
        <f t="shared" si="0"/>
        <v>1</v>
      </c>
      <c r="M32" s="304"/>
      <c r="N32" s="216" t="str">
        <f>VLOOKUP(H32,[1]Уч!$C$2:$L$1101,9,FALSE)</f>
        <v>Иванько  А.М Монастырский М.И</v>
      </c>
      <c r="O32" s="214"/>
      <c r="P32" s="49"/>
    </row>
    <row r="33" spans="1:23" ht="15.75" x14ac:dyDescent="0.25">
      <c r="B33" s="79">
        <v>25</v>
      </c>
      <c r="C33" s="206" t="str">
        <f>VLOOKUP(H33,[1]Уч!$C$2:$L$1101,2,FALSE)</f>
        <v>Кузнецова Анна</v>
      </c>
      <c r="D33" s="207">
        <f>VLOOKUP(H33,[1]Уч!$C$2:$L$1101,3,FALSE)</f>
        <v>35733</v>
      </c>
      <c r="E33" s="208" t="str">
        <f>VLOOKUP(H33,[1]Уч!$C$2:$L$1101,4,FALSE)</f>
        <v>кмс</v>
      </c>
      <c r="F33" s="209" t="str">
        <f>VLOOKUP(H33,[1]Уч!$C$2:$L$1101,5,FALSE)</f>
        <v>Москва</v>
      </c>
      <c r="G33" s="210" t="str">
        <f>VLOOKUP(H33,[1]Уч!$C$2:$L$1101,6,FALSE)</f>
        <v>РОО КСК ЛУЧ</v>
      </c>
      <c r="H33" s="115">
        <v>504</v>
      </c>
      <c r="I33" s="343">
        <f>VLOOKUP(H33,[1]Уч!$C$2:$L$1101,8,FALSE)</f>
        <v>0</v>
      </c>
      <c r="J33" s="211" t="s">
        <v>622</v>
      </c>
      <c r="K33" s="212"/>
      <c r="L33" s="215">
        <f t="shared" si="0"/>
        <v>1</v>
      </c>
      <c r="M33" s="304"/>
      <c r="N33" s="216" t="str">
        <f>VLOOKUP(H33,[1]Уч!$C$2:$L$1101,9,FALSE)</f>
        <v>Кузнецов ВИ, Куканов ЮС</v>
      </c>
      <c r="O33" s="214"/>
      <c r="P33" s="49"/>
    </row>
    <row r="34" spans="1:23" ht="15.75" x14ac:dyDescent="0.25">
      <c r="B34" s="79">
        <v>26</v>
      </c>
      <c r="C34" s="206" t="str">
        <f>VLOOKUP(H34,[1]Уч!$C$2:$L$1101,2,FALSE)</f>
        <v>Папкова Мария</v>
      </c>
      <c r="D34" s="207">
        <f>VLOOKUP(H34,[1]Уч!$C$2:$L$1101,3,FALSE)</f>
        <v>35978</v>
      </c>
      <c r="E34" s="208">
        <f>VLOOKUP(H34,[1]Уч!$C$2:$L$1101,4,FALSE)</f>
        <v>1</v>
      </c>
      <c r="F34" s="209" t="str">
        <f>VLOOKUP(H34,[1]Уч!$C$2:$L$1101,5,FALSE)</f>
        <v>Москва</v>
      </c>
      <c r="G34" s="210" t="str">
        <f>VLOOKUP(H34,[1]Уч!$C$2:$L$1101,6,FALSE)</f>
        <v>Ю.М.-Знаменские</v>
      </c>
      <c r="H34" s="115">
        <v>507</v>
      </c>
      <c r="I34" s="343">
        <f>VLOOKUP(H34,[1]Уч!$C$2:$L$1101,8,FALSE)</f>
        <v>0</v>
      </c>
      <c r="J34" s="211" t="s">
        <v>630</v>
      </c>
      <c r="K34" s="212"/>
      <c r="L34" s="215">
        <f t="shared" si="0"/>
        <v>1</v>
      </c>
      <c r="M34" s="304"/>
      <c r="N34" s="216" t="str">
        <f>VLOOKUP(H34,[1]Уч!$C$2:$L$1101,9,FALSE)</f>
        <v>Фоменков Ю.Н., Лиман  В.П.,</v>
      </c>
      <c r="O34" s="214"/>
      <c r="P34" s="49"/>
      <c r="Q34" s="44"/>
      <c r="R34" s="44"/>
      <c r="S34" s="44"/>
    </row>
    <row r="35" spans="1:23" ht="15.75" x14ac:dyDescent="0.25">
      <c r="A35" s="44"/>
      <c r="B35" s="79">
        <v>27</v>
      </c>
      <c r="C35" s="206" t="str">
        <f>VLOOKUP(H35,[1]Уч!$C$2:$L$1101,2,FALSE)</f>
        <v>Рябова Полина</v>
      </c>
      <c r="D35" s="207">
        <f>VLOOKUP(H35,[1]Уч!$C$2:$L$1101,3,FALSE)</f>
        <v>34602</v>
      </c>
      <c r="E35" s="208">
        <f>VLOOKUP(H35,[1]Уч!$C$2:$L$1101,4,FALSE)</f>
        <v>1</v>
      </c>
      <c r="F35" s="209" t="str">
        <f>VLOOKUP(H35,[1]Уч!$C$2:$L$1101,5,FALSE)</f>
        <v>Москва</v>
      </c>
      <c r="G35" s="210" t="str">
        <f>VLOOKUP(H35,[1]Уч!$C$2:$L$1101,6,FALSE)</f>
        <v>Ю.М.-Знаменские</v>
      </c>
      <c r="H35" s="115">
        <v>509</v>
      </c>
      <c r="I35" s="343">
        <f>VLOOKUP(H35,[1]Уч!$C$2:$L$1101,8,FALSE)</f>
        <v>0</v>
      </c>
      <c r="J35" s="211" t="s">
        <v>623</v>
      </c>
      <c r="K35" s="212"/>
      <c r="L35" s="215">
        <f t="shared" si="0"/>
        <v>1</v>
      </c>
      <c r="M35" s="304"/>
      <c r="N35" s="216" t="str">
        <f>VLOOKUP(H35,[1]Уч!$C$2:$L$1101,9,FALSE)</f>
        <v>Фоменков Ю.Н.</v>
      </c>
      <c r="O35" s="214"/>
      <c r="P35" s="49"/>
      <c r="T35" s="44"/>
      <c r="U35" s="44"/>
      <c r="V35" s="44"/>
      <c r="W35" s="44"/>
    </row>
    <row r="36" spans="1:23" ht="15.75" x14ac:dyDescent="0.25">
      <c r="A36" s="13">
        <f ca="1">RAND()</f>
        <v>0.72246434351250144</v>
      </c>
      <c r="B36" s="79">
        <v>28</v>
      </c>
      <c r="C36" s="206" t="str">
        <f>VLOOKUP(H36,[1]Уч!$C$2:$L$1101,2,FALSE)</f>
        <v>Пивоварова Наталья</v>
      </c>
      <c r="D36" s="207">
        <f>VLOOKUP(H36,[1]Уч!$C$2:$L$1101,3,FALSE)</f>
        <v>34713</v>
      </c>
      <c r="E36" s="208" t="str">
        <f>VLOOKUP(H36,[1]Уч!$C$2:$L$1101,4,FALSE)</f>
        <v>кмс</v>
      </c>
      <c r="F36" s="209" t="str">
        <f>VLOOKUP(H36,[1]Уч!$C$2:$L$1101,5,FALSE)</f>
        <v>Москва</v>
      </c>
      <c r="G36" s="210" t="str">
        <f>VLOOKUP(H36,[1]Уч!$C$2:$L$1101,6,FALSE)</f>
        <v>ДЮСШ-95</v>
      </c>
      <c r="H36" s="115">
        <v>375</v>
      </c>
      <c r="I36" s="343">
        <f>VLOOKUP(H36,[1]Уч!$C$2:$L$1101,8,FALSE)</f>
        <v>0</v>
      </c>
      <c r="J36" s="211" t="s">
        <v>621</v>
      </c>
      <c r="K36" s="212"/>
      <c r="L36" s="215">
        <f t="shared" si="0"/>
        <v>1</v>
      </c>
      <c r="M36" s="304"/>
      <c r="N36" s="216" t="str">
        <f>VLOOKUP(H36,[1]Уч!$C$2:$L$1101,9,FALSE)</f>
        <v>Чамеев Н.С</v>
      </c>
      <c r="O36" s="214"/>
      <c r="P36" s="49"/>
    </row>
    <row r="37" spans="1:23" ht="15.75" x14ac:dyDescent="0.25">
      <c r="B37" s="79">
        <v>29</v>
      </c>
      <c r="C37" s="206" t="str">
        <f>VLOOKUP(H37,[1]Уч!$C$2:$L$1101,2,FALSE)</f>
        <v>Кашапова Аида</v>
      </c>
      <c r="D37" s="207">
        <f>VLOOKUP(H37,[1]Уч!$C$2:$L$1101,3,FALSE)</f>
        <v>32817</v>
      </c>
      <c r="E37" s="208" t="str">
        <f>VLOOKUP(H37,[1]Уч!$C$2:$L$1101,4,FALSE)</f>
        <v>кмс</v>
      </c>
      <c r="F37" s="209" t="str">
        <f>VLOOKUP(H37,[1]Уч!$C$2:$L$1101,5,FALSE)</f>
        <v>Москва</v>
      </c>
      <c r="G37" s="210" t="str">
        <f>VLOOKUP(H37,[1]Уч!$C$2:$L$1101,6,FALSE)</f>
        <v>ЦФКиСВАО</v>
      </c>
      <c r="H37" s="115">
        <v>449</v>
      </c>
      <c r="I37" s="343">
        <f>VLOOKUP(H37,[1]Уч!$C$2:$L$1101,8,FALSE)</f>
        <v>0</v>
      </c>
      <c r="J37" s="211" t="s">
        <v>612</v>
      </c>
      <c r="K37" s="212"/>
      <c r="L37" s="215">
        <f t="shared" si="0"/>
        <v>1</v>
      </c>
      <c r="M37" s="304"/>
      <c r="N37" s="216" t="str">
        <f>VLOOKUP(H37,[1]Уч!$C$2:$L$1101,9,FALSE)</f>
        <v xml:space="preserve">Иванько А.М  Монастырский М.И                </v>
      </c>
      <c r="O37" s="214"/>
      <c r="P37" s="49"/>
    </row>
    <row r="38" spans="1:23" ht="15.75" x14ac:dyDescent="0.25">
      <c r="B38" s="79">
        <v>30</v>
      </c>
      <c r="C38" s="206" t="str">
        <f>VLOOKUP(H38,[1]Уч!$C$2:$L$1101,2,FALSE)</f>
        <v xml:space="preserve">Гурова Евгения </v>
      </c>
      <c r="D38" s="207">
        <f>VLOOKUP(H38,[1]Уч!$C$2:$L$1101,3,FALSE)</f>
        <v>31779</v>
      </c>
      <c r="E38" s="208" t="str">
        <f>VLOOKUP(H38,[1]Уч!$C$2:$L$1101,4,FALSE)</f>
        <v>кмс</v>
      </c>
      <c r="F38" s="209" t="str">
        <f>VLOOKUP(H38,[1]Уч!$C$2:$L$1101,5,FALSE)</f>
        <v>Москва</v>
      </c>
      <c r="G38" s="210" t="str">
        <f>VLOOKUP(H38,[1]Уч!$C$2:$L$1101,6,FALSE)</f>
        <v>ДЮСШ равн.возм.</v>
      </c>
      <c r="H38" s="115">
        <v>445</v>
      </c>
      <c r="I38" s="343">
        <f>VLOOKUP(H38,[1]Уч!$C$2:$L$1101,8,FALSE)</f>
        <v>0</v>
      </c>
      <c r="J38" s="211" t="s">
        <v>614</v>
      </c>
      <c r="K38" s="212"/>
      <c r="L38" s="215">
        <f t="shared" si="0"/>
        <v>1</v>
      </c>
      <c r="M38" s="304"/>
      <c r="N38" s="216" t="str">
        <f>VLOOKUP(H38,[1]Уч!$C$2:$L$1101,9,FALSE)</f>
        <v>Крошкин Б.Ю</v>
      </c>
      <c r="O38" s="214"/>
      <c r="P38" s="49"/>
    </row>
    <row r="39" spans="1:23" ht="15.75" x14ac:dyDescent="0.25">
      <c r="A39" s="15"/>
      <c r="B39" s="79">
        <v>31</v>
      </c>
      <c r="C39" s="206" t="str">
        <f>VLOOKUP(H39,[1]Уч!$C$2:$L$1101,2,FALSE)</f>
        <v>Гревцева Юлия</v>
      </c>
      <c r="D39" s="207">
        <f>VLOOKUP(H39,[1]Уч!$C$2:$L$1101,3,FALSE)</f>
        <v>34250</v>
      </c>
      <c r="E39" s="208">
        <f>VLOOKUP(H39,[1]Уч!$C$2:$L$1101,4,FALSE)</f>
        <v>1</v>
      </c>
      <c r="F39" s="209" t="str">
        <f>VLOOKUP(H39,[1]Уч!$C$2:$L$1101,5,FALSE)</f>
        <v>Москва</v>
      </c>
      <c r="G39" s="210" t="str">
        <f>VLOOKUP(H39,[1]Уч!$C$2:$L$1101,6,FALSE)</f>
        <v>СДЮШОР ЦСКА</v>
      </c>
      <c r="H39" s="115">
        <v>443</v>
      </c>
      <c r="I39" s="343">
        <f>VLOOKUP(H39,[1]Уч!$C$2:$L$1101,8,FALSE)</f>
        <v>0</v>
      </c>
      <c r="J39" s="211" t="s">
        <v>617</v>
      </c>
      <c r="K39" s="212"/>
      <c r="L39" s="215">
        <f t="shared" si="0"/>
        <v>1</v>
      </c>
      <c r="M39" s="304"/>
      <c r="N39" s="216" t="str">
        <f>VLOOKUP(H39,[1]Уч!$C$2:$L$1101,9,FALSE)</f>
        <v>Лиман В.П.,Логинова Н.С.</v>
      </c>
      <c r="O39" s="214"/>
      <c r="P39" s="49"/>
    </row>
    <row r="40" spans="1:23" ht="15.75" x14ac:dyDescent="0.25">
      <c r="B40" s="79">
        <v>32</v>
      </c>
      <c r="C40" s="206" t="str">
        <f>VLOOKUP(H40,[1]Уч!$C$2:$L$1101,2,FALSE)</f>
        <v>Мусаева Джума</v>
      </c>
      <c r="D40" s="207">
        <f>VLOOKUP(H40,[1]Уч!$C$2:$L$1101,3,FALSE)</f>
        <v>35924</v>
      </c>
      <c r="E40" s="208">
        <f>VLOOKUP(H40,[1]Уч!$C$2:$L$1101,4,FALSE)</f>
        <v>1</v>
      </c>
      <c r="F40" s="209" t="str">
        <f>VLOOKUP(H40,[1]Уч!$C$2:$L$1101,5,FALSE)</f>
        <v>Москва</v>
      </c>
      <c r="G40" s="210" t="str">
        <f>VLOOKUP(H40,[1]Уч!$C$2:$L$1101,6,FALSE)</f>
        <v>МГФСО</v>
      </c>
      <c r="H40" s="115">
        <v>371</v>
      </c>
      <c r="I40" s="343">
        <f>VLOOKUP(H40,[1]Уч!$C$2:$L$1101,8,FALSE)</f>
        <v>0</v>
      </c>
      <c r="J40" s="211" t="s">
        <v>615</v>
      </c>
      <c r="K40" s="212"/>
      <c r="L40" s="215">
        <f t="shared" si="0"/>
        <v>1</v>
      </c>
      <c r="M40" s="304"/>
      <c r="N40" s="216" t="str">
        <f>VLOOKUP(H40,[1]Уч!$C$2:$L$1101,9,FALSE)</f>
        <v>Богатырева Т.М.</v>
      </c>
      <c r="O40" s="213"/>
      <c r="P40" s="111"/>
    </row>
    <row r="41" spans="1:23" ht="15.75" x14ac:dyDescent="0.25">
      <c r="A41" s="13">
        <f ca="1">RAND()</f>
        <v>0.15878727562538764</v>
      </c>
      <c r="B41" s="79">
        <v>33</v>
      </c>
      <c r="C41" s="206" t="str">
        <f>VLOOKUP(H41,[1]Уч!$C$2:$L$1101,2,FALSE)</f>
        <v>Цабрия Анастасия</v>
      </c>
      <c r="D41" s="207">
        <f>VLOOKUP(H41,[1]Уч!$C$2:$L$1101,3,FALSE)</f>
        <v>35280</v>
      </c>
      <c r="E41" s="208">
        <f>VLOOKUP(H41,[1]Уч!$C$2:$L$1101,4,FALSE)</f>
        <v>1</v>
      </c>
      <c r="F41" s="209" t="str">
        <f>VLOOKUP(H41,[1]Уч!$C$2:$L$1101,5,FALSE)</f>
        <v>Москва</v>
      </c>
      <c r="G41" s="210" t="str">
        <f>VLOOKUP(H41,[1]Уч!$C$2:$L$1101,6,FALSE)</f>
        <v>СДЮСШОР-44</v>
      </c>
      <c r="H41" s="115">
        <v>381</v>
      </c>
      <c r="I41" s="343">
        <f>VLOOKUP(H41,[1]Уч!$C$2:$L$1101,8,FALSE)</f>
        <v>0</v>
      </c>
      <c r="J41" s="211" t="s">
        <v>618</v>
      </c>
      <c r="K41" s="212"/>
      <c r="L41" s="215">
        <f t="shared" si="0"/>
        <v>1</v>
      </c>
      <c r="M41" s="304"/>
      <c r="N41" s="216" t="str">
        <f>VLOOKUP(H41,[1]Уч!$C$2:$L$1101,9,FALSE)</f>
        <v>Ревун Е.Н.,Ревун В.Д.</v>
      </c>
      <c r="O41" s="214"/>
      <c r="P41" s="49"/>
    </row>
    <row r="42" spans="1:23" ht="15.75" x14ac:dyDescent="0.25">
      <c r="A42" s="44"/>
      <c r="B42" s="79">
        <v>34</v>
      </c>
      <c r="C42" s="206" t="str">
        <f>VLOOKUP(H42,[1]Уч!$C$2:$L$1101,2,FALSE)</f>
        <v>Пухаева Мария</v>
      </c>
      <c r="D42" s="207">
        <f>VLOOKUP(H42,[1]Уч!$C$2:$L$1101,3,FALSE)</f>
        <v>34879</v>
      </c>
      <c r="E42" s="208">
        <f>VLOOKUP(H42,[1]Уч!$C$2:$L$1101,4,FALSE)</f>
        <v>1</v>
      </c>
      <c r="F42" s="209" t="str">
        <f>VLOOKUP(H42,[1]Уч!$C$2:$L$1101,5,FALSE)</f>
        <v>Москва</v>
      </c>
      <c r="G42" s="210" t="str">
        <f>VLOOKUP(H42,[1]Уч!$C$2:$L$1101,6,FALSE)</f>
        <v>Ю.М.-Знаменские</v>
      </c>
      <c r="H42" s="115">
        <v>508</v>
      </c>
      <c r="I42" s="343">
        <f>VLOOKUP(H42,[1]Уч!$C$2:$L$1101,8,FALSE)</f>
        <v>0</v>
      </c>
      <c r="J42" s="211" t="s">
        <v>624</v>
      </c>
      <c r="K42" s="212"/>
      <c r="L42" s="215">
        <f t="shared" si="0"/>
        <v>1</v>
      </c>
      <c r="M42" s="304"/>
      <c r="N42" s="216" t="str">
        <f>VLOOKUP(H42,[1]Уч!$C$2:$L$1101,9,FALSE)</f>
        <v>Мосины,Кривоногов</v>
      </c>
      <c r="O42" s="214"/>
      <c r="P42" s="49"/>
      <c r="T42" s="44"/>
      <c r="U42" s="44"/>
      <c r="V42" s="44"/>
      <c r="W42" s="44"/>
    </row>
    <row r="43" spans="1:23" ht="15.75" x14ac:dyDescent="0.25">
      <c r="B43" s="79">
        <v>35</v>
      </c>
      <c r="C43" s="206" t="str">
        <f>VLOOKUP(H43,[1]Уч!$C$2:$L$1101,2,FALSE)</f>
        <v>Ковалева Дарья</v>
      </c>
      <c r="D43" s="207">
        <f>VLOOKUP(H43,[1]Уч!$C$2:$L$1101,3,FALSE)</f>
        <v>35740</v>
      </c>
      <c r="E43" s="208">
        <f>VLOOKUP(H43,[1]Уч!$C$2:$L$1101,4,FALSE)</f>
        <v>1</v>
      </c>
      <c r="F43" s="209" t="str">
        <f>VLOOKUP(H43,[1]Уч!$C$2:$L$1101,5,FALSE)</f>
        <v>Москва</v>
      </c>
      <c r="G43" s="210" t="str">
        <f>VLOOKUP(H43,[1]Уч!$C$2:$L$1101,6,FALSE)</f>
        <v>МГФСО</v>
      </c>
      <c r="H43" s="115">
        <v>451</v>
      </c>
      <c r="I43" s="343">
        <f>VLOOKUP(H43,[1]Уч!$C$2:$L$1101,8,FALSE)</f>
        <v>0</v>
      </c>
      <c r="J43" s="211" t="s">
        <v>616</v>
      </c>
      <c r="K43" s="212"/>
      <c r="L43" s="215">
        <f t="shared" si="0"/>
        <v>2</v>
      </c>
      <c r="M43" s="304"/>
      <c r="N43" s="216" t="str">
        <f>VLOOKUP(H43,[1]Уч!$C$2:$L$1101,9,FALSE)</f>
        <v>Богатырева Т.М.</v>
      </c>
      <c r="O43" s="214"/>
      <c r="P43" s="49"/>
    </row>
    <row r="44" spans="1:23" ht="15.75" x14ac:dyDescent="0.25">
      <c r="A44" s="13">
        <f ca="1">RAND()</f>
        <v>0.35193390002103209</v>
      </c>
      <c r="B44" s="79"/>
      <c r="C44" s="206" t="str">
        <f>VLOOKUP(H44,[1]Уч!$C$2:$L$1101,2,FALSE)</f>
        <v>Базарская Елена</v>
      </c>
      <c r="D44" s="207">
        <f>VLOOKUP(H44,[1]Уч!$C$2:$L$1101,3,FALSE)</f>
        <v>35219</v>
      </c>
      <c r="E44" s="208">
        <f>VLOOKUP(H44,[1]Уч!$C$2:$L$1101,4,FALSE)</f>
        <v>1</v>
      </c>
      <c r="F44" s="209" t="str">
        <f>VLOOKUP(H44,[1]Уч!$C$2:$L$1101,5,FALSE)</f>
        <v>Москва</v>
      </c>
      <c r="G44" s="210" t="str">
        <f>VLOOKUP(H44,[1]Уч!$C$2:$L$1101,6,FALSE)</f>
        <v>Ю.М.-Знаменские</v>
      </c>
      <c r="H44" s="115">
        <v>435</v>
      </c>
      <c r="I44" s="343">
        <f>VLOOKUP(H44,[1]Уч!$C$2:$L$1101,8,FALSE)</f>
        <v>0</v>
      </c>
      <c r="J44" s="211" t="s">
        <v>633</v>
      </c>
      <c r="K44" s="212"/>
      <c r="L44" s="215"/>
      <c r="M44" s="304"/>
      <c r="N44" s="216" t="str">
        <f>VLOOKUP(H44,[1]Уч!$C$2:$L$1101,9,FALSE)</f>
        <v>Мосины  И.В., И.Н.</v>
      </c>
      <c r="O44" s="214"/>
      <c r="P44" s="49"/>
    </row>
    <row r="45" spans="1:23" ht="15.75" x14ac:dyDescent="0.25">
      <c r="A45" s="13">
        <f ca="1">RAND()</f>
        <v>0.48399352989893241</v>
      </c>
      <c r="B45" s="79"/>
      <c r="C45" s="206" t="str">
        <f>VLOOKUP(H45,[1]Уч!$C$2:$L$1101,2,FALSE)</f>
        <v>Клещина Надежда</v>
      </c>
      <c r="D45" s="207">
        <f>VLOOKUP(H45,[1]Уч!$C$2:$L$1101,3,FALSE)</f>
        <v>33668</v>
      </c>
      <c r="E45" s="208">
        <f>VLOOKUP(H45,[1]Уч!$C$2:$L$1101,4,FALSE)</f>
        <v>1</v>
      </c>
      <c r="F45" s="209" t="str">
        <f>VLOOKUP(H45,[1]Уч!$C$2:$L$1101,5,FALSE)</f>
        <v>Москва</v>
      </c>
      <c r="G45" s="210" t="str">
        <f>VLOOKUP(H45,[1]Уч!$C$2:$L$1101,6,FALSE)</f>
        <v>МГУ</v>
      </c>
      <c r="H45" s="115">
        <v>502</v>
      </c>
      <c r="I45" s="343">
        <f>VLOOKUP(H45,[1]Уч!$C$2:$L$1101,8,FALSE)</f>
        <v>0</v>
      </c>
      <c r="J45" s="211" t="s">
        <v>535</v>
      </c>
      <c r="K45" s="212"/>
      <c r="L45" s="257" t="str">
        <f t="shared" si="0"/>
        <v>1ю</v>
      </c>
      <c r="M45" s="304"/>
      <c r="N45" s="216" t="str">
        <f>VLOOKUP(H45,[1]Уч!$C$2:$L$1101,9,FALSE)</f>
        <v>Милюкова Н.В.</v>
      </c>
      <c r="O45" s="214"/>
      <c r="P45" s="49"/>
    </row>
    <row r="46" spans="1:23" ht="15.75" x14ac:dyDescent="0.25">
      <c r="B46" s="79"/>
      <c r="C46" s="206" t="str">
        <f>VLOOKUP(H46,[1]Уч!$C$2:$L$1101,2,FALSE)</f>
        <v>Арбузова Алевтина</v>
      </c>
      <c r="D46" s="207">
        <f>VLOOKUP(H46,[1]Уч!$C$2:$L$1101,3,FALSE)</f>
        <v>35142</v>
      </c>
      <c r="E46" s="208" t="str">
        <f>VLOOKUP(H46,[1]Уч!$C$2:$L$1101,4,FALSE)</f>
        <v>кмс</v>
      </c>
      <c r="F46" s="209" t="str">
        <f>VLOOKUP(H46,[1]Уч!$C$2:$L$1101,5,FALSE)</f>
        <v>Москва</v>
      </c>
      <c r="G46" s="210" t="str">
        <f>VLOOKUP(H46,[1]Уч!$C$2:$L$1101,6,FALSE)</f>
        <v>ДЮСШ-95</v>
      </c>
      <c r="H46" s="115">
        <v>361</v>
      </c>
      <c r="I46" s="343">
        <f>VLOOKUP(H46,[1]Уч!$C$2:$L$1101,8,FALSE)</f>
        <v>0</v>
      </c>
      <c r="J46" s="211" t="s">
        <v>535</v>
      </c>
      <c r="K46" s="212"/>
      <c r="L46" s="257" t="str">
        <f t="shared" si="0"/>
        <v>1ю</v>
      </c>
      <c r="M46" s="304"/>
      <c r="N46" s="216" t="str">
        <f>VLOOKUP(H46,[1]Уч!$C$2:$L$1101,9,FALSE)</f>
        <v>Чамеев Н.С</v>
      </c>
      <c r="O46" s="214"/>
      <c r="P46" s="49"/>
    </row>
    <row r="47" spans="1:23" ht="15.75" x14ac:dyDescent="0.25">
      <c r="B47" s="79"/>
      <c r="C47" s="206" t="str">
        <f>VLOOKUP(H47,[1]Уч!$C$2:$L$1101,2,FALSE)</f>
        <v>Петрова Валерия</v>
      </c>
      <c r="D47" s="207">
        <f>VLOOKUP(H47,[1]Уч!$C$2:$L$1101,3,FALSE)</f>
        <v>35564</v>
      </c>
      <c r="E47" s="208" t="str">
        <f>VLOOKUP(H47,[1]Уч!$C$2:$L$1101,4,FALSE)</f>
        <v>кмс</v>
      </c>
      <c r="F47" s="209" t="str">
        <f>VLOOKUP(H47,[1]Уч!$C$2:$L$1101,5,FALSE)</f>
        <v>Москва</v>
      </c>
      <c r="G47" s="210" t="str">
        <f>VLOOKUP(H47,[1]Уч!$C$2:$L$1101,6,FALSE)</f>
        <v>Ю.М.-Знаменские</v>
      </c>
      <c r="H47" s="115">
        <v>374</v>
      </c>
      <c r="I47" s="343">
        <f>VLOOKUP(H47,[1]Уч!$C$2:$L$1101,8,FALSE)</f>
        <v>0</v>
      </c>
      <c r="J47" s="211" t="s">
        <v>535</v>
      </c>
      <c r="K47" s="212"/>
      <c r="L47" s="257" t="str">
        <f t="shared" si="0"/>
        <v>1ю</v>
      </c>
      <c r="M47" s="304"/>
      <c r="N47" s="216" t="str">
        <f>VLOOKUP(H47,[1]Уч!$C$2:$L$1101,9,FALSE)</f>
        <v>Мосины  И.В., И.Н.</v>
      </c>
      <c r="O47" s="214"/>
      <c r="P47" s="49"/>
    </row>
    <row r="48" spans="1:23" ht="15.75" x14ac:dyDescent="0.25">
      <c r="A48" s="44"/>
      <c r="B48" s="79"/>
      <c r="C48" s="206" t="str">
        <f>VLOOKUP(H48,[1]Уч!$C$2:$L$1101,2,FALSE)</f>
        <v>Гуляева Александра</v>
      </c>
      <c r="D48" s="207">
        <f>VLOOKUP(H48,[1]Уч!$C$2:$L$1101,3,FALSE)</f>
        <v>34454</v>
      </c>
      <c r="E48" s="208" t="str">
        <f>VLOOKUP(H48,[1]Уч!$C$2:$L$1101,4,FALSE)</f>
        <v>мс</v>
      </c>
      <c r="F48" s="209" t="str">
        <f>VLOOKUP(H48,[1]Уч!$C$2:$L$1101,5,FALSE)</f>
        <v>Москва</v>
      </c>
      <c r="G48" s="210" t="str">
        <f>VLOOKUP(H48,[1]Уч!$C$2:$L$1101,6,FALSE)</f>
        <v>ЦСП по л/а</v>
      </c>
      <c r="H48" s="115">
        <v>365</v>
      </c>
      <c r="I48" s="343">
        <f>VLOOKUP(H48,[1]Уч!$C$2:$L$1101,8,FALSE)</f>
        <v>0</v>
      </c>
      <c r="J48" s="211" t="s">
        <v>535</v>
      </c>
      <c r="K48" s="212"/>
      <c r="L48" s="257" t="str">
        <f t="shared" si="0"/>
        <v>1ю</v>
      </c>
      <c r="M48" s="304"/>
      <c r="N48" s="216" t="str">
        <f>VLOOKUP(H48,[1]Уч!$C$2:$L$1101,9,FALSE)</f>
        <v>Божко В.А., Гильмутдинов Ю.В., Попова Н.Л.</v>
      </c>
      <c r="O48" s="214"/>
      <c r="P48" s="49"/>
      <c r="T48" s="44"/>
      <c r="U48" s="44"/>
      <c r="V48" s="44"/>
      <c r="W48" s="44"/>
    </row>
    <row r="49" spans="1:19" ht="15.75" x14ac:dyDescent="0.25">
      <c r="B49" s="79"/>
      <c r="C49" s="206" t="str">
        <f>VLOOKUP(H49,[1]Уч!$C$2:$L$1101,2,FALSE)</f>
        <v>Восмерикова Анастасия</v>
      </c>
      <c r="D49" s="207">
        <f>VLOOKUP(H49,[1]Уч!$C$2:$L$1101,3,FALSE)</f>
        <v>32339</v>
      </c>
      <c r="E49" s="208" t="str">
        <f>VLOOKUP(H49,[1]Уч!$C$2:$L$1101,4,FALSE)</f>
        <v>мсмк</v>
      </c>
      <c r="F49" s="209" t="str">
        <f>VLOOKUP(H49,[1]Уч!$C$2:$L$1101,5,FALSE)</f>
        <v>Москва</v>
      </c>
      <c r="G49" s="210" t="str">
        <f>VLOOKUP(H49,[1]Уч!$C$2:$L$1101,6,FALSE)</f>
        <v>ЦСП по л/а</v>
      </c>
      <c r="H49" s="115">
        <v>364</v>
      </c>
      <c r="I49" s="343">
        <f>VLOOKUP(H49,[1]Уч!$C$2:$L$1101,8,FALSE)</f>
        <v>0</v>
      </c>
      <c r="J49" s="211" t="s">
        <v>535</v>
      </c>
      <c r="K49" s="212"/>
      <c r="L49" s="257" t="str">
        <f t="shared" si="0"/>
        <v>1ю</v>
      </c>
      <c r="M49" s="304"/>
      <c r="N49" s="216" t="str">
        <f>VLOOKUP(H49,[1]Уч!$C$2:$L$1101,9,FALSE)</f>
        <v>Плескач-Стыркина С.П., Жилкин А.А.</v>
      </c>
      <c r="O49" s="214"/>
      <c r="P49" s="49"/>
    </row>
    <row r="50" spans="1:19" ht="15.75" x14ac:dyDescent="0.25">
      <c r="B50" s="79"/>
      <c r="C50" s="206" t="str">
        <f>VLOOKUP(H50,[1]Уч!$C$2:$L$1101,2,FALSE)</f>
        <v>Старцева Галина</v>
      </c>
      <c r="D50" s="207">
        <f>VLOOKUP(H50,[1]Уч!$C$2:$L$1101,3,FALSE)</f>
        <v>34857</v>
      </c>
      <c r="E50" s="208">
        <f>VLOOKUP(H50,[1]Уч!$C$2:$L$1101,4,FALSE)</f>
        <v>1</v>
      </c>
      <c r="F50" s="209" t="str">
        <f>VLOOKUP(H50,[1]Уч!$C$2:$L$1101,5,FALSE)</f>
        <v>Москва</v>
      </c>
      <c r="G50" s="210" t="str">
        <f>VLOOKUP(H50,[1]Уч!$C$2:$L$1101,6,FALSE)</f>
        <v>Ю.М.-Знаменские</v>
      </c>
      <c r="H50" s="115">
        <v>513</v>
      </c>
      <c r="I50" s="343">
        <f>VLOOKUP(H50,[1]Уч!$C$2:$L$1101,8,FALSE)</f>
        <v>0</v>
      </c>
      <c r="J50" s="211" t="s">
        <v>582</v>
      </c>
      <c r="K50" s="212"/>
      <c r="L50" s="257" t="str">
        <f t="shared" si="0"/>
        <v>1ю</v>
      </c>
      <c r="M50" s="304"/>
      <c r="N50" s="216" t="str">
        <f>VLOOKUP(H50,[1]Уч!$C$2:$L$1101,9,FALSE)</f>
        <v>Лебонда Е.О., Иванько А.М.</v>
      </c>
      <c r="O50" s="214"/>
      <c r="P50" s="49"/>
    </row>
    <row r="51" spans="1:19" ht="15.75" x14ac:dyDescent="0.25">
      <c r="A51" s="266">
        <f ca="1">RAND()</f>
        <v>0.75435370018204506</v>
      </c>
      <c r="B51" s="79" t="s">
        <v>510</v>
      </c>
      <c r="C51" s="206" t="str">
        <f>VLOOKUP(H51,[1]Уч!$C$2:$L$1101,2,FALSE)</f>
        <v>Карамашева Светлана</v>
      </c>
      <c r="D51" s="207">
        <f>VLOOKUP(H51,[1]Уч!$C$2:$L$1101,3,FALSE)</f>
        <v>32287</v>
      </c>
      <c r="E51" s="208" t="str">
        <f>VLOOKUP(H51,[1]Уч!$C$2:$L$1101,4,FALSE)</f>
        <v>мсмк</v>
      </c>
      <c r="F51" s="209" t="str">
        <f>VLOOKUP(H51,[1]Уч!$C$2:$L$1101,5,FALSE)</f>
        <v>Московская-Омская</v>
      </c>
      <c r="G51" s="210" t="str">
        <f>VLOOKUP(H51,[1]Уч!$C$2:$L$1101,6,FALSE)</f>
        <v>ЦЛА МО</v>
      </c>
      <c r="H51" s="115">
        <v>368</v>
      </c>
      <c r="I51" s="343" t="str">
        <f>VLOOKUP(H51,[1]Уч!$C$2:$L$1101,8,FALSE)</f>
        <v>в/к</v>
      </c>
      <c r="J51" s="211" t="s">
        <v>608</v>
      </c>
      <c r="K51" s="212"/>
      <c r="L51" s="215" t="s">
        <v>47</v>
      </c>
      <c r="M51" s="304"/>
      <c r="N51" s="216" t="str">
        <f>VLOOKUP(H51,[1]Уч!$C$2:$L$1101,9,FALSE)</f>
        <v>Епишин С.Д., Подкопаева Е.И. Вершинина Н.И.,
Епишин Ф.С.</v>
      </c>
      <c r="O51" s="214"/>
      <c r="P51" s="49"/>
      <c r="Q51" s="37"/>
      <c r="R51" s="37"/>
      <c r="S51" s="37"/>
    </row>
    <row r="52" spans="1:19" ht="15.75" x14ac:dyDescent="0.25">
      <c r="A52" s="266"/>
      <c r="B52" s="79" t="s">
        <v>510</v>
      </c>
      <c r="C52" s="206" t="str">
        <f>VLOOKUP(H52,[1]Уч!$C$2:$L$1101,2,FALSE)</f>
        <v>Марачева Ирина</v>
      </c>
      <c r="D52" s="207">
        <f>VLOOKUP(H52,[1]Уч!$C$2:$L$1101,3,FALSE)</f>
        <v>30949</v>
      </c>
      <c r="E52" s="208" t="str">
        <f>VLOOKUP(H52,[1]Уч!$C$2:$L$1101,4,FALSE)</f>
        <v>мсмк</v>
      </c>
      <c r="F52" s="209" t="str">
        <f>VLOOKUP(H52,[1]Уч!$C$2:$L$1101,5,FALSE)</f>
        <v>Калуга</v>
      </c>
      <c r="G52" s="210" t="str">
        <f>VLOOKUP(H52,[1]Уч!$C$2:$L$1101,6,FALSE)</f>
        <v>Юность</v>
      </c>
      <c r="H52" s="115">
        <v>506</v>
      </c>
      <c r="I52" s="343" t="str">
        <f>VLOOKUP(H52,[1]Уч!$C$2:$L$1101,8,FALSE)</f>
        <v>в/к</v>
      </c>
      <c r="J52" s="211" t="s">
        <v>611</v>
      </c>
      <c r="K52" s="212"/>
      <c r="L52" s="215" t="str">
        <f>LOOKUP(J52,$R$1:$R$51,$Q$1:$Q$51)</f>
        <v>мс</v>
      </c>
      <c r="M52" s="304"/>
      <c r="N52" s="216" t="str">
        <f>VLOOKUP(H52,[1]Уч!$C$2:$L$1101,9,FALSE)</f>
        <v>Зайцевы З.Х.и А.В.</v>
      </c>
      <c r="O52" s="214"/>
      <c r="P52" s="49"/>
    </row>
    <row r="53" spans="1:19" ht="15.75" x14ac:dyDescent="0.25">
      <c r="A53" s="266"/>
      <c r="B53" s="79" t="s">
        <v>510</v>
      </c>
      <c r="C53" s="206" t="str">
        <f>VLOOKUP(H53,[1]Уч!$C$2:$L$1101,2,FALSE)</f>
        <v>Александрова Дина</v>
      </c>
      <c r="D53" s="207">
        <f>VLOOKUP(H53,[1]Уч!$C$2:$L$1101,3,FALSE)</f>
        <v>33825</v>
      </c>
      <c r="E53" s="208" t="str">
        <f>VLOOKUP(H53,[1]Уч!$C$2:$L$1101,4,FALSE)</f>
        <v>мс</v>
      </c>
      <c r="F53" s="209" t="str">
        <f>VLOOKUP(H53,[1]Уч!$C$2:$L$1101,5,FALSE)</f>
        <v>Московская-Чувашская</v>
      </c>
      <c r="G53" s="210" t="str">
        <f>VLOOKUP(H53,[1]Уч!$C$2:$L$1101,6,FALSE)</f>
        <v>ЦЛА МО</v>
      </c>
      <c r="H53" s="115">
        <v>360</v>
      </c>
      <c r="I53" s="343" t="str">
        <f>VLOOKUP(H53,[1]Уч!$C$2:$L$1101,8,FALSE)</f>
        <v>в/к</v>
      </c>
      <c r="J53" s="211" t="s">
        <v>610</v>
      </c>
      <c r="K53" s="212"/>
      <c r="L53" s="215" t="str">
        <f>LOOKUP(J53,$R$1:$R$51,$Q$1:$Q$51)</f>
        <v>мс</v>
      </c>
      <c r="M53" s="304"/>
      <c r="N53" s="216" t="str">
        <f>VLOOKUP(H53,[1]Уч!$C$2:$L$1101,9,FALSE)</f>
        <v>Епишин С.Д., Вершинина Н.И.,
Епишин Ф.С., Захаров Н.А.</v>
      </c>
      <c r="O53" s="214"/>
      <c r="P53" s="49"/>
    </row>
    <row r="54" spans="1:19" ht="15.75" x14ac:dyDescent="0.25">
      <c r="A54" s="266">
        <f ca="1">RAND()</f>
        <v>0.53219204213244375</v>
      </c>
      <c r="B54" s="79" t="s">
        <v>510</v>
      </c>
      <c r="C54" s="206" t="str">
        <f>VLOOKUP(H54,[1]Уч!$C$2:$L$1101,2,FALSE)</f>
        <v>Григорьева Наталия</v>
      </c>
      <c r="D54" s="207">
        <f>VLOOKUP(H54,[1]Уч!$C$2:$L$1101,3,FALSE)</f>
        <v>33580</v>
      </c>
      <c r="E54" s="208" t="str">
        <f>VLOOKUP(H54,[1]Уч!$C$2:$L$1101,4,FALSE)</f>
        <v>мс</v>
      </c>
      <c r="F54" s="209" t="str">
        <f>VLOOKUP(H54,[1]Уч!$C$2:$L$1101,5,FALSE)</f>
        <v>Московская-Чувашская</v>
      </c>
      <c r="G54" s="210" t="str">
        <f>VLOOKUP(H54,[1]Уч!$C$2:$L$1101,6,FALSE)</f>
        <v>ЦЛА МО</v>
      </c>
      <c r="H54" s="115">
        <v>444</v>
      </c>
      <c r="I54" s="343" t="str">
        <f>VLOOKUP(H54,[1]Уч!$C$2:$L$1101,8,FALSE)</f>
        <v>в/к</v>
      </c>
      <c r="J54" s="211" t="s">
        <v>609</v>
      </c>
      <c r="K54" s="212"/>
      <c r="L54" s="215" t="str">
        <f>LOOKUP(J54,$R$1:$R$51,$Q$1:$Q$51)</f>
        <v>кмс</v>
      </c>
      <c r="M54" s="304"/>
      <c r="N54" s="216" t="str">
        <f>VLOOKUP(H54,[1]Уч!$C$2:$L$1101,9,FALSE)</f>
        <v>Епишин С.Д., Вершинина Н.И.,
Епишин Ф.С., Захаров Н.А.</v>
      </c>
      <c r="O54" s="214"/>
      <c r="P54" s="49"/>
    </row>
    <row r="55" spans="1:19" ht="15.75" x14ac:dyDescent="0.3">
      <c r="C55" s="44"/>
    </row>
    <row r="59" spans="1:19" ht="15.75" x14ac:dyDescent="0.3">
      <c r="C59" s="44" t="s">
        <v>46</v>
      </c>
    </row>
    <row r="61" spans="1:19" ht="15.75" x14ac:dyDescent="0.3">
      <c r="C61" s="44" t="s">
        <v>31</v>
      </c>
    </row>
  </sheetData>
  <sortState ref="A51:W54">
    <sortCondition ref="J51:J54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6"/>
  <sheetViews>
    <sheetView view="pageBreakPreview" topLeftCell="B1" zoomScaleSheetLayoutView="100" workbookViewId="0">
      <selection activeCell="N31" sqref="A7:N31"/>
    </sheetView>
  </sheetViews>
  <sheetFormatPr defaultRowHeight="12.75" outlineLevelCol="1" x14ac:dyDescent="0.3"/>
  <cols>
    <col min="1" max="1" width="12" style="13" hidden="1" customWidth="1" outlineLevel="1"/>
    <col min="2" max="2" width="6.28515625" style="13" customWidth="1" collapsed="1"/>
    <col min="3" max="3" width="21.42578125" style="13" customWidth="1"/>
    <col min="4" max="4" width="6.42578125" style="81" customWidth="1"/>
    <col min="5" max="5" width="6.140625" style="13" customWidth="1"/>
    <col min="6" max="6" width="8.28515625" style="13" bestFit="1" customWidth="1"/>
    <col min="7" max="7" width="12.28515625" style="13" customWidth="1"/>
    <col min="8" max="8" width="5.42578125" style="13" customWidth="1"/>
    <col min="9" max="9" width="4.140625" style="13" hidden="1" customWidth="1"/>
    <col min="10" max="10" width="16.85546875" style="13" customWidth="1"/>
    <col min="11" max="11" width="6.140625" style="13" hidden="1" customWidth="1"/>
    <col min="12" max="12" width="6.140625" style="13" customWidth="1"/>
    <col min="13" max="13" width="5.42578125" style="13" hidden="1" customWidth="1"/>
    <col min="14" max="14" width="23.85546875" style="13" customWidth="1"/>
    <col min="15" max="15" width="9.140625" style="32" customWidth="1" outlineLevel="1"/>
    <col min="16" max="16" width="9.140625" style="15" customWidth="1" outlineLevel="1"/>
    <col min="17" max="16384" width="9.140625" style="13"/>
  </cols>
  <sheetData>
    <row r="1" spans="1:19" ht="15.75" x14ac:dyDescent="0.3">
      <c r="B1" s="28" t="str">
        <f>Расп!B26</f>
        <v>ЧЕМПИОНАТ г.Москвы по легкой атлетике</v>
      </c>
      <c r="D1" s="80"/>
      <c r="E1" s="15"/>
      <c r="O1" s="20"/>
      <c r="P1" s="19"/>
      <c r="Q1" s="37" t="s">
        <v>47</v>
      </c>
      <c r="R1" s="59">
        <v>6</v>
      </c>
    </row>
    <row r="2" spans="1:19" ht="15.75" x14ac:dyDescent="0.3">
      <c r="B2" s="28" t="str">
        <f>Расп!B27</f>
        <v>Москва, ЛФК ЦСКА 23-24.01.2014г.</v>
      </c>
      <c r="D2" s="80"/>
      <c r="E2" s="15"/>
      <c r="O2" s="20"/>
      <c r="P2" s="19"/>
      <c r="Q2" s="37" t="s">
        <v>48</v>
      </c>
      <c r="R2" s="59" t="s">
        <v>648</v>
      </c>
      <c r="S2" s="37" t="s">
        <v>47</v>
      </c>
    </row>
    <row r="3" spans="1:19" x14ac:dyDescent="0.3">
      <c r="C3" s="22"/>
      <c r="D3" s="80"/>
      <c r="E3" s="15"/>
      <c r="O3" s="20"/>
      <c r="P3" s="19"/>
      <c r="Q3" s="37" t="s">
        <v>49</v>
      </c>
      <c r="R3" s="59" t="s">
        <v>649</v>
      </c>
      <c r="S3" s="37" t="s">
        <v>48</v>
      </c>
    </row>
    <row r="4" spans="1:19" ht="15.75" x14ac:dyDescent="0.3">
      <c r="C4" s="205" t="str">
        <f>Расп!B6</f>
        <v>БЕГ 1500м</v>
      </c>
      <c r="D4" s="80"/>
      <c r="E4" s="15"/>
      <c r="G4" s="64">
        <f>Расп!A6</f>
        <v>41662</v>
      </c>
      <c r="H4" s="226">
        <f>Расп!F7</f>
        <v>0</v>
      </c>
      <c r="I4" s="65"/>
      <c r="L4" s="23"/>
      <c r="O4" s="20"/>
      <c r="P4" s="19"/>
      <c r="Q4" s="37">
        <v>1</v>
      </c>
      <c r="R4" s="59" t="s">
        <v>650</v>
      </c>
      <c r="S4" s="37" t="s">
        <v>49</v>
      </c>
    </row>
    <row r="5" spans="1:19" ht="15.75" x14ac:dyDescent="0.3">
      <c r="C5" s="28" t="str">
        <f>Расп!B29</f>
        <v>ЖЕНЩИНЫ</v>
      </c>
      <c r="D5" s="80"/>
      <c r="E5" s="15"/>
      <c r="G5" s="251" t="s">
        <v>28</v>
      </c>
      <c r="H5" s="342" t="str">
        <f>Расп!C13</f>
        <v>17.20</v>
      </c>
      <c r="I5" s="65"/>
      <c r="L5" s="25"/>
      <c r="O5" s="26" t="s">
        <v>15</v>
      </c>
      <c r="P5" s="19"/>
      <c r="Q5" s="37">
        <v>2</v>
      </c>
      <c r="R5" s="59" t="s">
        <v>651</v>
      </c>
      <c r="S5" s="37">
        <v>1</v>
      </c>
    </row>
    <row r="6" spans="1:19" ht="15.75" x14ac:dyDescent="0.3">
      <c r="C6" s="27" t="s">
        <v>536</v>
      </c>
      <c r="D6" s="80"/>
      <c r="E6" s="15"/>
      <c r="G6" s="225" t="s">
        <v>11</v>
      </c>
      <c r="H6" s="226">
        <f>Расп!H7</f>
        <v>0</v>
      </c>
      <c r="I6" s="65"/>
      <c r="J6" s="251" t="s">
        <v>29</v>
      </c>
      <c r="K6" s="25">
        <f>Расп!D13</f>
        <v>0</v>
      </c>
      <c r="O6" s="26" t="s">
        <v>16</v>
      </c>
      <c r="P6" s="19"/>
      <c r="Q6" s="37">
        <v>3</v>
      </c>
      <c r="R6" s="59" t="s">
        <v>652</v>
      </c>
      <c r="S6" s="37">
        <v>2</v>
      </c>
    </row>
    <row r="7" spans="1:19" ht="15.75" x14ac:dyDescent="0.3">
      <c r="A7" s="39"/>
      <c r="B7" s="39"/>
      <c r="C7" s="344"/>
      <c r="D7" s="345"/>
      <c r="E7" s="40"/>
      <c r="F7" s="39"/>
      <c r="G7" s="340"/>
      <c r="H7" s="340"/>
      <c r="I7" s="39"/>
      <c r="J7" s="39"/>
      <c r="K7" s="39"/>
      <c r="L7" s="39"/>
      <c r="M7" s="39"/>
      <c r="N7" s="39"/>
      <c r="O7" s="267" t="s">
        <v>17</v>
      </c>
      <c r="P7" s="19"/>
      <c r="Q7" s="37" t="s">
        <v>34</v>
      </c>
      <c r="R7" s="59" t="s">
        <v>653</v>
      </c>
      <c r="S7" s="37">
        <v>3</v>
      </c>
    </row>
    <row r="8" spans="1:19" x14ac:dyDescent="0.3">
      <c r="A8" s="39"/>
      <c r="B8" s="39"/>
      <c r="C8" s="39"/>
      <c r="D8" s="346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9" s="37" customFormat="1" x14ac:dyDescent="0.3">
      <c r="A9" s="38" t="s">
        <v>30</v>
      </c>
      <c r="B9" s="38" t="s">
        <v>27</v>
      </c>
      <c r="C9" s="38" t="s">
        <v>12</v>
      </c>
      <c r="D9" s="303" t="s">
        <v>0</v>
      </c>
      <c r="E9" s="38" t="s">
        <v>54</v>
      </c>
      <c r="F9" s="38" t="s">
        <v>6</v>
      </c>
      <c r="G9" s="38" t="s">
        <v>7</v>
      </c>
      <c r="H9" s="38" t="s">
        <v>14</v>
      </c>
      <c r="I9" s="38"/>
      <c r="J9" s="38" t="s">
        <v>13</v>
      </c>
      <c r="K9" s="38" t="s">
        <v>67</v>
      </c>
      <c r="L9" s="38" t="s">
        <v>40</v>
      </c>
      <c r="M9" s="38" t="s">
        <v>20</v>
      </c>
      <c r="N9" s="38" t="s">
        <v>42</v>
      </c>
      <c r="O9" s="267" t="s">
        <v>19</v>
      </c>
      <c r="P9" s="26" t="s">
        <v>18</v>
      </c>
      <c r="Q9" s="37" t="s">
        <v>33</v>
      </c>
      <c r="R9" s="59"/>
      <c r="S9" s="37" t="s">
        <v>34</v>
      </c>
    </row>
    <row r="10" spans="1:19" s="37" customFormat="1" ht="15.75" x14ac:dyDescent="0.25">
      <c r="A10" s="39">
        <f t="shared" ref="A10:A12" ca="1" si="0">RAND()</f>
        <v>0.93665104785611708</v>
      </c>
      <c r="B10" s="79">
        <v>1</v>
      </c>
      <c r="C10" s="206" t="str">
        <f>VLOOKUP(H10,Уч!$C$2:$L$1101,2,FALSE)</f>
        <v>Коробкина Елена</v>
      </c>
      <c r="D10" s="207" t="str">
        <f>VLOOKUP(H10,Уч!$C$2:$L$1101,3,FALSE)</f>
        <v>25.11.1990</v>
      </c>
      <c r="E10" s="208" t="str">
        <f>VLOOKUP(H10,Уч!$C$2:$L$1101,4,FALSE)</f>
        <v>мсмк</v>
      </c>
      <c r="F10" s="209" t="str">
        <f>VLOOKUP(H10,Уч!$C$2:$L$1101,5,FALSE)</f>
        <v>Москва</v>
      </c>
      <c r="G10" s="210" t="str">
        <f>VLOOKUP(H10,Уч!$C$2:$L$1101,6,FALSE)</f>
        <v>ЦСП по л/а</v>
      </c>
      <c r="H10" s="115">
        <v>369</v>
      </c>
      <c r="I10" s="343">
        <f>VLOOKUP(H10,Уч!$C$2:$L$1101,8,FALSE)</f>
        <v>0</v>
      </c>
      <c r="J10" s="211" t="s">
        <v>550</v>
      </c>
      <c r="K10" s="212"/>
      <c r="L10" s="215" t="str">
        <f>LOOKUP(J10,$R$1:$R$28,$Q$1:$Q$28)</f>
        <v>мс</v>
      </c>
      <c r="M10" s="304"/>
      <c r="N10" s="216" t="str">
        <f>VLOOKUP(H10,Уч!$C$2:$L$1101,9,FALSE)</f>
        <v>Епишин С.Д., Ф.С., Подкопаева Е.И.</v>
      </c>
      <c r="O10" s="213"/>
      <c r="P10" s="111"/>
      <c r="Q10" s="37" t="s">
        <v>63</v>
      </c>
      <c r="S10" s="37" t="s">
        <v>32</v>
      </c>
    </row>
    <row r="11" spans="1:19" ht="15.75" x14ac:dyDescent="0.25">
      <c r="A11" s="39">
        <f t="shared" ca="1" si="0"/>
        <v>0.96803226608548032</v>
      </c>
      <c r="B11" s="79">
        <v>2</v>
      </c>
      <c r="C11" s="206" t="str">
        <f>VLOOKUP(H11,Уч!$C$2:$L$1101,2,FALSE)</f>
        <v>Чинчикеева Альбина</v>
      </c>
      <c r="D11" s="207">
        <f>VLOOKUP(H11,Уч!$C$2:$L$1101,3,FALSE)</f>
        <v>33652</v>
      </c>
      <c r="E11" s="208" t="str">
        <f>VLOOKUP(H11,Уч!$C$2:$L$1101,4,FALSE)</f>
        <v>мс</v>
      </c>
      <c r="F11" s="209" t="str">
        <f>VLOOKUP(H11,Уч!$C$2:$L$1101,5,FALSE)</f>
        <v>Москва</v>
      </c>
      <c r="G11" s="210" t="str">
        <f>VLOOKUP(H11,Уч!$C$2:$L$1101,6,FALSE)</f>
        <v>ЦСП по л/а</v>
      </c>
      <c r="H11" s="115">
        <v>382</v>
      </c>
      <c r="I11" s="343">
        <f>VLOOKUP(H11,Уч!$C$2:$L$1101,8,FALSE)</f>
        <v>0</v>
      </c>
      <c r="J11" s="211" t="s">
        <v>549</v>
      </c>
      <c r="K11" s="212"/>
      <c r="L11" s="215" t="str">
        <f>LOOKUP(J11,$R$1:$R$28,$Q$1:$Q$28)</f>
        <v>мс</v>
      </c>
      <c r="M11" s="304"/>
      <c r="N11" s="216" t="str">
        <f>VLOOKUP(H11,Уч!$C$2:$L$1101,9,FALSE)</f>
        <v>Епишины С.Д., Ф.С., 
Семенов Г.С., Жданов В.Б., Подкопаева Е.И.</v>
      </c>
      <c r="O11" s="214"/>
      <c r="P11" s="49"/>
    </row>
    <row r="12" spans="1:19" ht="15.75" x14ac:dyDescent="0.25">
      <c r="A12" s="39">
        <f t="shared" ca="1" si="0"/>
        <v>0.49790060516653523</v>
      </c>
      <c r="B12" s="79">
        <v>3</v>
      </c>
      <c r="C12" s="206" t="str">
        <f>VLOOKUP(H12,Уч!$C$2:$L$1101,2,FALSE)</f>
        <v>Балакшина Анна</v>
      </c>
      <c r="D12" s="207">
        <f>VLOOKUP(H12,Уч!$C$2:$L$1101,3,FALSE)</f>
        <v>31373</v>
      </c>
      <c r="E12" s="208" t="str">
        <f>VLOOKUP(H12,Уч!$C$2:$L$1101,4,FALSE)</f>
        <v>мсмк</v>
      </c>
      <c r="F12" s="209" t="str">
        <f>VLOOKUP(H12,Уч!$C$2:$L$1101,5,FALSE)</f>
        <v>Москва</v>
      </c>
      <c r="G12" s="210" t="str">
        <f>VLOOKUP(H12,Уч!$C$2:$L$1101,6,FALSE)</f>
        <v>Юность Москвы</v>
      </c>
      <c r="H12" s="115">
        <v>362</v>
      </c>
      <c r="I12" s="343">
        <f>VLOOKUP(H12,Уч!$C$2:$L$1101,8,FALSE)</f>
        <v>0</v>
      </c>
      <c r="J12" s="211" t="s">
        <v>556</v>
      </c>
      <c r="K12" s="212"/>
      <c r="L12" s="215" t="str">
        <f>LOOKUP(J12,$R$1:$R$28,$Q$1:$Q$28)</f>
        <v>мс</v>
      </c>
      <c r="M12" s="304"/>
      <c r="N12" s="216" t="str">
        <f>VLOOKUP(H12,Уч!$C$2:$L$1101,9,FALSE)</f>
        <v>Плескач_Стыркина С.П. Косенкова Ю.В.</v>
      </c>
      <c r="O12" s="214"/>
      <c r="P12" s="49"/>
    </row>
    <row r="13" spans="1:19" ht="15.75" x14ac:dyDescent="0.25">
      <c r="A13" s="39"/>
      <c r="B13" s="79">
        <v>4</v>
      </c>
      <c r="C13" s="206" t="str">
        <f>VLOOKUP(H13,Уч!$C$2:$L$1101,2,FALSE)</f>
        <v>Восмерикова Анастасия</v>
      </c>
      <c r="D13" s="207">
        <f>VLOOKUP(H13,Уч!$C$2:$L$1101,3,FALSE)</f>
        <v>32339</v>
      </c>
      <c r="E13" s="208" t="str">
        <f>VLOOKUP(H13,Уч!$C$2:$L$1101,4,FALSE)</f>
        <v>мсмк</v>
      </c>
      <c r="F13" s="209" t="str">
        <f>VLOOKUP(H13,Уч!$C$2:$L$1101,5,FALSE)</f>
        <v>Москва</v>
      </c>
      <c r="G13" s="210" t="str">
        <f>VLOOKUP(H13,Уч!$C$2:$L$1101,6,FALSE)</f>
        <v>ЦСП по л/а</v>
      </c>
      <c r="H13" s="115">
        <v>364</v>
      </c>
      <c r="I13" s="343">
        <f>VLOOKUP(H13,Уч!$C$2:$L$1101,8,FALSE)</f>
        <v>0</v>
      </c>
      <c r="J13" s="211" t="s">
        <v>548</v>
      </c>
      <c r="K13" s="212"/>
      <c r="L13" s="215" t="str">
        <f>LOOKUP(J13,$R$1:$R$28,$Q$1:$Q$28)</f>
        <v>мс</v>
      </c>
      <c r="M13" s="304"/>
      <c r="N13" s="216" t="str">
        <f>VLOOKUP(H13,Уч!$C$2:$L$1101,9,FALSE)</f>
        <v>Плескач-Стыркина С.П., Жилкин А.А.</v>
      </c>
      <c r="O13" s="214"/>
      <c r="P13" s="49"/>
    </row>
    <row r="14" spans="1:19" ht="15.75" x14ac:dyDescent="0.25">
      <c r="A14" s="39"/>
      <c r="B14" s="79">
        <v>5</v>
      </c>
      <c r="C14" s="206" t="str">
        <f>VLOOKUP(H14,Уч!$C$2:$L$1101,2,FALSE)</f>
        <v>Поспелова Марина</v>
      </c>
      <c r="D14" s="207">
        <f>VLOOKUP(H14,Уч!$C$2:$L$1101,3,FALSE)</f>
        <v>33077</v>
      </c>
      <c r="E14" s="208" t="str">
        <f>VLOOKUP(H14,Уч!$C$2:$L$1101,4,FALSE)</f>
        <v>мсмк</v>
      </c>
      <c r="F14" s="209" t="str">
        <f>VLOOKUP(H14,Уч!$C$2:$L$1101,5,FALSE)</f>
        <v>Москва-Ярославская</v>
      </c>
      <c r="G14" s="210" t="str">
        <f>VLOOKUP(H14,Уч!$C$2:$L$1101,6,FALSE)</f>
        <v>ГБУ ЦСП ЛУЧ</v>
      </c>
      <c r="H14" s="115">
        <v>378</v>
      </c>
      <c r="I14" s="343">
        <f>VLOOKUP(H14,Уч!$C$2:$L$1101,8,FALSE)</f>
        <v>0</v>
      </c>
      <c r="J14" s="211" t="s">
        <v>555</v>
      </c>
      <c r="K14" s="212"/>
      <c r="L14" s="215" t="str">
        <f>LOOKUP(J14,$R$1:$R$28,$Q$1:$Q$28)</f>
        <v>кмс</v>
      </c>
      <c r="M14" s="304"/>
      <c r="N14" s="216" t="str">
        <f>VLOOKUP(H14,Уч!$C$2:$L$1101,9,FALSE)</f>
        <v>Телятников ММ. ,Круговой К</v>
      </c>
      <c r="O14" s="214"/>
      <c r="P14" s="49"/>
    </row>
    <row r="15" spans="1:19" ht="15.75" x14ac:dyDescent="0.25">
      <c r="A15" s="39"/>
      <c r="B15" s="79">
        <v>6</v>
      </c>
      <c r="C15" s="206" t="str">
        <f>VLOOKUP(H15,Уч!$C$2:$L$1101,2,FALSE)</f>
        <v>Мурашова Елена</v>
      </c>
      <c r="D15" s="207">
        <f>VLOOKUP(H15,Уч!$C$2:$L$1101,3,FALSE)</f>
        <v>32055</v>
      </c>
      <c r="E15" s="208" t="str">
        <f>VLOOKUP(H15,Уч!$C$2:$L$1101,4,FALSE)</f>
        <v>мс</v>
      </c>
      <c r="F15" s="209" t="str">
        <f>VLOOKUP(H15,Уч!$C$2:$L$1101,5,FALSE)</f>
        <v>Москва</v>
      </c>
      <c r="G15" s="343" t="str">
        <f>VLOOKUP(H15,Уч!$C$2:$L$1101,6,FALSE)</f>
        <v>Юность Москвы</v>
      </c>
      <c r="H15" s="115">
        <v>370</v>
      </c>
      <c r="I15" s="210"/>
      <c r="J15" s="211" t="s">
        <v>557</v>
      </c>
      <c r="K15" s="212"/>
      <c r="L15" s="215" t="str">
        <f>LOOKUP(J15,$R$1:$R$28,$Q$1:$Q$28)</f>
        <v>кмс</v>
      </c>
      <c r="M15" s="304"/>
      <c r="N15" s="216" t="str">
        <f>VLOOKUP(H15,Уч!$C$2:$L$1101,9,FALSE)</f>
        <v>Плескач_Стыркина С.П. Бусырев А.В.</v>
      </c>
      <c r="O15" s="214"/>
      <c r="P15" s="49"/>
    </row>
    <row r="16" spans="1:19" ht="15.75" x14ac:dyDescent="0.25">
      <c r="A16" s="39"/>
      <c r="B16" s="79">
        <v>7</v>
      </c>
      <c r="C16" s="206" t="str">
        <f>VLOOKUP(H16,Уч!$C$2:$L$1101,2,FALSE)</f>
        <v>Попкова Наталья</v>
      </c>
      <c r="D16" s="207" t="str">
        <f>VLOOKUP(H16,Уч!$C$2:$L$1101,3,FALSE)</f>
        <v>21.09.1988</v>
      </c>
      <c r="E16" s="208" t="str">
        <f>VLOOKUP(H16,Уч!$C$2:$L$1101,4,FALSE)</f>
        <v>мсмк</v>
      </c>
      <c r="F16" s="209" t="str">
        <f>VLOOKUP(H16,Уч!$C$2:$L$1101,5,FALSE)</f>
        <v>Москва</v>
      </c>
      <c r="G16" s="210" t="str">
        <f>VLOOKUP(H16,Уч!$C$2:$L$1101,6,FALSE)</f>
        <v>ЦСП по л/а</v>
      </c>
      <c r="H16" s="115">
        <v>376</v>
      </c>
      <c r="I16" s="343">
        <f>VLOOKUP(H16,Уч!$C$2:$L$1101,8,FALSE)</f>
        <v>0</v>
      </c>
      <c r="J16" s="211" t="s">
        <v>551</v>
      </c>
      <c r="K16" s="212"/>
      <c r="L16" s="215" t="str">
        <f>LOOKUP(J16,$R$1:$R$28,$Q$1:$Q$28)</f>
        <v>кмс</v>
      </c>
      <c r="M16" s="304"/>
      <c r="N16" s="216" t="str">
        <f>VLOOKUP(H16,Уч!$C$2:$L$1101,9,FALSE)</f>
        <v>Епишин С.Д., Подкопаева Е.И., Невежин В.И.</v>
      </c>
      <c r="O16" s="214"/>
      <c r="P16" s="49"/>
    </row>
    <row r="17" spans="1:16" ht="15.75" x14ac:dyDescent="0.25">
      <c r="A17" s="39">
        <f t="shared" ref="A17" ca="1" si="1">RAND()</f>
        <v>0.25755717722795102</v>
      </c>
      <c r="B17" s="79">
        <v>8</v>
      </c>
      <c r="C17" s="206" t="str">
        <f>VLOOKUP(H17,Уч!$C$2:$L$1101,2,FALSE)</f>
        <v>Калистратова  Александра</v>
      </c>
      <c r="D17" s="207">
        <f>VLOOKUP(H17,Уч!$C$2:$L$1101,3,FALSE)</f>
        <v>32643</v>
      </c>
      <c r="E17" s="208" t="str">
        <f>VLOOKUP(H17,Уч!$C$2:$L$1101,4,FALSE)</f>
        <v>мс</v>
      </c>
      <c r="F17" s="209" t="str">
        <f>VLOOKUP(H17,Уч!$C$2:$L$1101,5,FALSE)</f>
        <v>Москва</v>
      </c>
      <c r="G17" s="210" t="str">
        <f>VLOOKUP(H17,Уч!$C$2:$L$1101,6,FALSE)</f>
        <v>Ю.М.-Знаменские</v>
      </c>
      <c r="H17" s="115">
        <v>367</v>
      </c>
      <c r="I17" s="343">
        <f>VLOOKUP(H17,Уч!$C$2:$L$1101,8,FALSE)</f>
        <v>0</v>
      </c>
      <c r="J17" s="211" t="s">
        <v>558</v>
      </c>
      <c r="K17" s="212"/>
      <c r="L17" s="215" t="str">
        <f>LOOKUP(J17,$R$1:$R$28,$Q$1:$Q$28)</f>
        <v>кмс</v>
      </c>
      <c r="M17" s="304"/>
      <c r="N17" s="216" t="str">
        <f>VLOOKUP(H17,Уч!$C$2:$L$1101,9,FALSE)</f>
        <v>Салов  А.А.</v>
      </c>
      <c r="O17" s="213"/>
      <c r="P17" s="111"/>
    </row>
    <row r="18" spans="1:16" ht="15.75" x14ac:dyDescent="0.25">
      <c r="A18" s="39"/>
      <c r="B18" s="79">
        <v>9</v>
      </c>
      <c r="C18" s="206" t="str">
        <f>VLOOKUP(H18,Уч!$C$2:$L$1101,2,FALSE)</f>
        <v>Скворчевская Наталья</v>
      </c>
      <c r="D18" s="207">
        <f>VLOOKUP(H18,Уч!$C$2:$L$1101,3,FALSE)</f>
        <v>31599</v>
      </c>
      <c r="E18" s="208" t="str">
        <f>VLOOKUP(H18,Уч!$C$2:$L$1101,4,FALSE)</f>
        <v>мс</v>
      </c>
      <c r="F18" s="209" t="str">
        <f>VLOOKUP(H18,Уч!$C$2:$L$1101,5,FALSE)</f>
        <v>Москва</v>
      </c>
      <c r="G18" s="210" t="str">
        <f>VLOOKUP(H18,Уч!$C$2:$L$1101,6,FALSE)</f>
        <v>МГФСО</v>
      </c>
      <c r="H18" s="115">
        <v>379</v>
      </c>
      <c r="I18" s="343">
        <f>VLOOKUP(H18,Уч!$C$2:$L$1101,8,FALSE)</f>
        <v>0</v>
      </c>
      <c r="J18" s="211" t="s">
        <v>552</v>
      </c>
      <c r="K18" s="212"/>
      <c r="L18" s="215" t="str">
        <f>LOOKUP(J18,$R$1:$R$28,$Q$1:$Q$28)</f>
        <v>кмс</v>
      </c>
      <c r="M18" s="304"/>
      <c r="N18" s="216" t="str">
        <f>VLOOKUP(H18,Уч!$C$2:$L$1101,9,FALSE)</f>
        <v>Богатырева Т.М.Фоляк Е.В.</v>
      </c>
      <c r="O18" s="214"/>
      <c r="P18" s="49"/>
    </row>
    <row r="19" spans="1:16" ht="15.75" x14ac:dyDescent="0.25">
      <c r="A19" s="39"/>
      <c r="B19" s="79">
        <v>10</v>
      </c>
      <c r="C19" s="206" t="str">
        <f>VLOOKUP(H19,Уч!$C$2:$L$1101,2,FALSE)</f>
        <v>Попова Анна</v>
      </c>
      <c r="D19" s="207">
        <f>VLOOKUP(H19,Уч!$C$2:$L$1101,3,FALSE)</f>
        <v>34202</v>
      </c>
      <c r="E19" s="208" t="str">
        <f>VLOOKUP(H19,Уч!$C$2:$L$1101,4,FALSE)</f>
        <v>кмс</v>
      </c>
      <c r="F19" s="209" t="str">
        <f>VLOOKUP(H19,Уч!$C$2:$L$1101,5,FALSE)</f>
        <v>Москва</v>
      </c>
      <c r="G19" s="210" t="str">
        <f>VLOOKUP(H19,Уч!$C$2:$L$1101,6,FALSE)</f>
        <v>СДЮШОР ЦСКА</v>
      </c>
      <c r="H19" s="115">
        <v>377</v>
      </c>
      <c r="I19" s="343">
        <f>VLOOKUP(H19,Уч!$C$2:$L$1101,8,FALSE)</f>
        <v>0</v>
      </c>
      <c r="J19" s="211" t="s">
        <v>539</v>
      </c>
      <c r="K19" s="212"/>
      <c r="L19" s="215">
        <f>LOOKUP(J19,$R$1:$R$28,$Q$1:$Q$28)</f>
        <v>1</v>
      </c>
      <c r="M19" s="304"/>
      <c r="N19" s="216" t="str">
        <f>VLOOKUP(H19,Уч!$C$2:$L$1101,9,FALSE)</f>
        <v>Лиман В.П.,Логинова Н.С.</v>
      </c>
      <c r="O19" s="214"/>
      <c r="P19" s="49"/>
    </row>
    <row r="20" spans="1:16" ht="15.75" x14ac:dyDescent="0.25">
      <c r="A20" s="39"/>
      <c r="B20" s="79">
        <v>11</v>
      </c>
      <c r="C20" s="206" t="str">
        <f>VLOOKUP(H20,Уч!$C$2:$L$1101,2,FALSE)</f>
        <v>Петрова Валерия</v>
      </c>
      <c r="D20" s="207">
        <f>VLOOKUP(H20,Уч!$C$2:$L$1101,3,FALSE)</f>
        <v>35564</v>
      </c>
      <c r="E20" s="208" t="str">
        <f>VLOOKUP(H20,Уч!$C$2:$L$1101,4,FALSE)</f>
        <v>кмс</v>
      </c>
      <c r="F20" s="209" t="str">
        <f>VLOOKUP(H20,Уч!$C$2:$L$1101,5,FALSE)</f>
        <v>Москва</v>
      </c>
      <c r="G20" s="210" t="str">
        <f>VLOOKUP(H20,Уч!$C$2:$L$1101,6,FALSE)</f>
        <v>Ю.М.-Знаменские</v>
      </c>
      <c r="H20" s="115">
        <v>374</v>
      </c>
      <c r="I20" s="343">
        <f>VLOOKUP(H20,Уч!$C$2:$L$1101,8,FALSE)</f>
        <v>0</v>
      </c>
      <c r="J20" s="211" t="s">
        <v>545</v>
      </c>
      <c r="K20" s="212"/>
      <c r="L20" s="215">
        <f>LOOKUP(J20,$R$1:$R$28,$Q$1:$Q$28)</f>
        <v>1</v>
      </c>
      <c r="M20" s="304"/>
      <c r="N20" s="216" t="str">
        <f>VLOOKUP(H20,Уч!$C$2:$L$1101,9,FALSE)</f>
        <v>Мосины  И.В., И.Н.</v>
      </c>
      <c r="O20" s="214"/>
      <c r="P20" s="49"/>
    </row>
    <row r="21" spans="1:16" ht="15.75" x14ac:dyDescent="0.25">
      <c r="A21" s="40"/>
      <c r="B21" s="79">
        <v>12</v>
      </c>
      <c r="C21" s="206" t="str">
        <f>VLOOKUP(H21,Уч!$C$2:$L$1101,2,FALSE)</f>
        <v>Арбузова Алевтина</v>
      </c>
      <c r="D21" s="207">
        <f>VLOOKUP(H21,Уч!$C$2:$L$1101,3,FALSE)</f>
        <v>35142</v>
      </c>
      <c r="E21" s="208" t="str">
        <f>VLOOKUP(H21,Уч!$C$2:$L$1101,4,FALSE)</f>
        <v>кмс</v>
      </c>
      <c r="F21" s="209" t="str">
        <f>VLOOKUP(H21,Уч!$C$2:$L$1101,5,FALSE)</f>
        <v>Москва</v>
      </c>
      <c r="G21" s="210" t="str">
        <f>VLOOKUP(H21,Уч!$C$2:$L$1101,6,FALSE)</f>
        <v>ДЮСШ-95</v>
      </c>
      <c r="H21" s="115">
        <v>361</v>
      </c>
      <c r="I21" s="343">
        <f>VLOOKUP(H21,Уч!$C$2:$L$1101,8,FALSE)</f>
        <v>0</v>
      </c>
      <c r="J21" s="211" t="s">
        <v>543</v>
      </c>
      <c r="K21" s="212"/>
      <c r="L21" s="215">
        <f>LOOKUP(J21,$R$1:$R$28,$Q$1:$Q$28)</f>
        <v>1</v>
      </c>
      <c r="M21" s="304"/>
      <c r="N21" s="216" t="str">
        <f>VLOOKUP(H21,Уч!$C$2:$L$1101,9,FALSE)</f>
        <v>Чамеев Н.С</v>
      </c>
      <c r="O21" s="214"/>
      <c r="P21" s="49"/>
    </row>
    <row r="22" spans="1:16" ht="15.75" x14ac:dyDescent="0.25">
      <c r="A22" s="39">
        <f t="shared" ref="A22:A25" ca="1" si="2">RAND()</f>
        <v>0.80322058251953454</v>
      </c>
      <c r="B22" s="79">
        <v>13</v>
      </c>
      <c r="C22" s="206" t="str">
        <f>VLOOKUP(H22,Уч!$C$2:$L$1101,2,FALSE)</f>
        <v xml:space="preserve">Еремина Анастасия </v>
      </c>
      <c r="D22" s="207">
        <f>VLOOKUP(H22,Уч!$C$2:$L$1101,3,FALSE)</f>
        <v>34894</v>
      </c>
      <c r="E22" s="208" t="str">
        <f>VLOOKUP(H22,Уч!$C$2:$L$1101,4,FALSE)</f>
        <v>кмс</v>
      </c>
      <c r="F22" s="209" t="str">
        <f>VLOOKUP(H22,Уч!$C$2:$L$1101,5,FALSE)</f>
        <v>Москва</v>
      </c>
      <c r="G22" s="210" t="str">
        <f>VLOOKUP(H22,Уч!$C$2:$L$1101,6,FALSE)</f>
        <v>ЦСП по л/а</v>
      </c>
      <c r="H22" s="115">
        <v>366</v>
      </c>
      <c r="I22" s="343">
        <f>VLOOKUP(H22,Уч!$C$2:$L$1101,8,FALSE)</f>
        <v>0</v>
      </c>
      <c r="J22" s="211" t="s">
        <v>540</v>
      </c>
      <c r="K22" s="212"/>
      <c r="L22" s="215">
        <f>LOOKUP(J22,$R$1:$R$28,$Q$1:$Q$28)</f>
        <v>1</v>
      </c>
      <c r="M22" s="304"/>
      <c r="N22" s="216" t="str">
        <f>VLOOKUP(H22,Уч!$C$2:$L$1101,9,FALSE)</f>
        <v>Плескач-Стыркина С.П., Долгов И.Е.</v>
      </c>
      <c r="O22" s="214"/>
      <c r="P22" s="49"/>
    </row>
    <row r="23" spans="1:16" ht="15.75" x14ac:dyDescent="0.25">
      <c r="A23" s="39">
        <f t="shared" ca="1" si="2"/>
        <v>0.61199773445678796</v>
      </c>
      <c r="B23" s="79">
        <v>14</v>
      </c>
      <c r="C23" s="206" t="str">
        <f>VLOOKUP(H23,Уч!$C$2:$L$1101,2,FALSE)</f>
        <v>Пивоварова Наталья</v>
      </c>
      <c r="D23" s="207">
        <f>VLOOKUP(H23,Уч!$C$2:$L$1101,3,FALSE)</f>
        <v>34713</v>
      </c>
      <c r="E23" s="208" t="str">
        <f>VLOOKUP(H23,Уч!$C$2:$L$1101,4,FALSE)</f>
        <v>кмс</v>
      </c>
      <c r="F23" s="209" t="str">
        <f>VLOOKUP(H23,Уч!$C$2:$L$1101,5,FALSE)</f>
        <v>Москва</v>
      </c>
      <c r="G23" s="210" t="str">
        <f>VLOOKUP(H23,Уч!$C$2:$L$1101,6,FALSE)</f>
        <v>ДЮСШ-95</v>
      </c>
      <c r="H23" s="115">
        <v>375</v>
      </c>
      <c r="I23" s="343">
        <f>VLOOKUP(H23,Уч!$C$2:$L$1101,8,FALSE)</f>
        <v>0</v>
      </c>
      <c r="J23" s="211" t="s">
        <v>544</v>
      </c>
      <c r="K23" s="212"/>
      <c r="L23" s="215">
        <f>LOOKUP(J23,$R$1:$R$28,$Q$1:$Q$28)</f>
        <v>1</v>
      </c>
      <c r="M23" s="304"/>
      <c r="N23" s="216" t="str">
        <f>VLOOKUP(H23,Уч!$C$2:$L$1101,9,FALSE)</f>
        <v>Чамеев Н.С</v>
      </c>
      <c r="O23" s="214"/>
      <c r="P23" s="49"/>
    </row>
    <row r="24" spans="1:16" ht="15.75" x14ac:dyDescent="0.25">
      <c r="A24" s="39">
        <f t="shared" ca="1" si="2"/>
        <v>0.14593074369494508</v>
      </c>
      <c r="B24" s="79">
        <v>15</v>
      </c>
      <c r="C24" s="206" t="str">
        <f>VLOOKUP(H24,Уч!$C$2:$L$1101,2,FALSE)</f>
        <v>Останина Мария</v>
      </c>
      <c r="D24" s="207">
        <f>VLOOKUP(H24,Уч!$C$2:$L$1101,3,FALSE)</f>
        <v>34421</v>
      </c>
      <c r="E24" s="208" t="str">
        <f>VLOOKUP(H24,Уч!$C$2:$L$1101,4,FALSE)</f>
        <v>кмс</v>
      </c>
      <c r="F24" s="209" t="str">
        <f>VLOOKUP(H24,Уч!$C$2:$L$1101,5,FALSE)</f>
        <v>Москва</v>
      </c>
      <c r="G24" s="210" t="str">
        <f>VLOOKUP(H24,Уч!$C$2:$L$1101,6,FALSE)</f>
        <v>СДЮСШОР 24</v>
      </c>
      <c r="H24" s="115">
        <v>373</v>
      </c>
      <c r="I24" s="343">
        <f>VLOOKUP(H24,Уч!$C$2:$L$1101,8,FALSE)</f>
        <v>0</v>
      </c>
      <c r="J24" s="211" t="s">
        <v>542</v>
      </c>
      <c r="K24" s="212"/>
      <c r="L24" s="215">
        <f>LOOKUP(J24,$R$1:$R$28,$Q$1:$Q$28)</f>
        <v>2</v>
      </c>
      <c r="M24" s="304"/>
      <c r="N24" s="216" t="str">
        <f>VLOOKUP(H24,Уч!$C$2:$L$1101,9,FALSE)</f>
        <v>Фролова Т.С.,Симонов Р.Р.</v>
      </c>
      <c r="O24" s="214"/>
      <c r="P24" s="49"/>
    </row>
    <row r="25" spans="1:16" ht="15.75" x14ac:dyDescent="0.25">
      <c r="A25" s="39">
        <f t="shared" ca="1" si="2"/>
        <v>0.7908321207837673</v>
      </c>
      <c r="B25" s="79">
        <v>16</v>
      </c>
      <c r="C25" s="206" t="str">
        <f>VLOOKUP(H25,Уч!$C$2:$L$1101,2,FALSE)</f>
        <v>Цабрия Анастасия</v>
      </c>
      <c r="D25" s="207">
        <f>VLOOKUP(H25,Уч!$C$2:$L$1101,3,FALSE)</f>
        <v>35280</v>
      </c>
      <c r="E25" s="208">
        <f>VLOOKUP(H25,Уч!$C$2:$L$1101,4,FALSE)</f>
        <v>1</v>
      </c>
      <c r="F25" s="209" t="str">
        <f>VLOOKUP(H25,Уч!$C$2:$L$1101,5,FALSE)</f>
        <v>Москва</v>
      </c>
      <c r="G25" s="210" t="str">
        <f>VLOOKUP(H25,Уч!$C$2:$L$1101,6,FALSE)</f>
        <v>СДЮСШОР-44</v>
      </c>
      <c r="H25" s="115">
        <v>381</v>
      </c>
      <c r="I25" s="343">
        <f>VLOOKUP(H25,Уч!$C$2:$L$1101,8,FALSE)</f>
        <v>0</v>
      </c>
      <c r="J25" s="211" t="s">
        <v>546</v>
      </c>
      <c r="K25" s="212"/>
      <c r="L25" s="215">
        <f>LOOKUP(J25,$R$1:$R$28,$Q$1:$Q$28)</f>
        <v>2</v>
      </c>
      <c r="M25" s="304"/>
      <c r="N25" s="216" t="str">
        <f>VLOOKUP(H25,Уч!$C$2:$L$1101,9,FALSE)</f>
        <v>Ревун Е.Н.,Ревун В.Д.</v>
      </c>
      <c r="O25" s="213"/>
      <c r="P25" s="111"/>
    </row>
    <row r="26" spans="1:16" ht="15.75" x14ac:dyDescent="0.25">
      <c r="A26" s="39"/>
      <c r="B26" s="79">
        <v>17</v>
      </c>
      <c r="C26" s="206" t="str">
        <f>VLOOKUP(H26,Уч!$C$2:$L$1101,2,FALSE)</f>
        <v>Мусаева Джума</v>
      </c>
      <c r="D26" s="207">
        <f>VLOOKUP(H26,Уч!$C$2:$L$1101,3,FALSE)</f>
        <v>35924</v>
      </c>
      <c r="E26" s="208">
        <f>VLOOKUP(H26,Уч!$C$2:$L$1101,4,FALSE)</f>
        <v>1</v>
      </c>
      <c r="F26" s="209" t="str">
        <f>VLOOKUP(H26,Уч!$C$2:$L$1101,5,FALSE)</f>
        <v>Москва</v>
      </c>
      <c r="G26" s="210" t="str">
        <f>VLOOKUP(H26,Уч!$C$2:$L$1101,6,FALSE)</f>
        <v>МГФСО</v>
      </c>
      <c r="H26" s="115">
        <v>371</v>
      </c>
      <c r="I26" s="343">
        <f>VLOOKUP(H26,Уч!$C$2:$L$1101,8,FALSE)</f>
        <v>0</v>
      </c>
      <c r="J26" s="211" t="s">
        <v>541</v>
      </c>
      <c r="K26" s="212"/>
      <c r="L26" s="215">
        <f>LOOKUP(J26,$R$1:$R$28,$Q$1:$Q$28)</f>
        <v>3</v>
      </c>
      <c r="M26" s="304"/>
      <c r="N26" s="216" t="str">
        <f>VLOOKUP(H26,Уч!$C$2:$L$1101,9,FALSE)</f>
        <v>Богатырева Т.М.</v>
      </c>
      <c r="O26" s="214"/>
      <c r="P26" s="49"/>
    </row>
    <row r="27" spans="1:16" ht="15.75" x14ac:dyDescent="0.25">
      <c r="A27" s="39"/>
      <c r="B27" s="79"/>
      <c r="C27" s="206" t="str">
        <f>VLOOKUP(H27,Уч!$C$2:$L$1101,2,FALSE)</f>
        <v>Тангова Анна</v>
      </c>
      <c r="D27" s="207">
        <f>VLOOKUP(H27,Уч!$C$2:$L$1101,3,FALSE)</f>
        <v>34551</v>
      </c>
      <c r="E27" s="208" t="str">
        <f>VLOOKUP(H27,Уч!$C$2:$L$1101,4,FALSE)</f>
        <v>кмс</v>
      </c>
      <c r="F27" s="209" t="str">
        <f>VLOOKUP(H27,Уч!$C$2:$L$1101,5,FALSE)</f>
        <v>Москва</v>
      </c>
      <c r="G27" s="210" t="str">
        <f>VLOOKUP(H27,Уч!$C$2:$L$1101,6,FALSE)</f>
        <v>ЦСП по л/а</v>
      </c>
      <c r="H27" s="115">
        <v>380</v>
      </c>
      <c r="I27" s="343">
        <f>VLOOKUP(H27,Уч!$C$2:$L$1101,8,FALSE)</f>
        <v>0</v>
      </c>
      <c r="J27" s="211" t="s">
        <v>535</v>
      </c>
      <c r="K27" s="212"/>
      <c r="L27" s="257" t="str">
        <f>LOOKUP(J27,$R$1:$R$28,$Q$1:$Q$28)</f>
        <v>1ю</v>
      </c>
      <c r="M27" s="304"/>
      <c r="N27" s="216" t="str">
        <f>VLOOKUP(H27,Уч!$C$2:$L$1101,9,FALSE)</f>
        <v>Епишин С.Д., Подкопаева Е.И.,
Комолов В.А., Епишин Ф.С.</v>
      </c>
      <c r="O27" s="214"/>
      <c r="P27" s="49"/>
    </row>
    <row r="28" spans="1:16" ht="15.75" x14ac:dyDescent="0.25">
      <c r="A28" s="39"/>
      <c r="B28" s="79"/>
      <c r="C28" s="206" t="str">
        <f>VLOOKUP(H28,Уч!$C$2:$L$1101,2,FALSE)</f>
        <v>Гуляева Александра</v>
      </c>
      <c r="D28" s="207">
        <f>VLOOKUP(H28,Уч!$C$2:$L$1101,3,FALSE)</f>
        <v>34454</v>
      </c>
      <c r="E28" s="208" t="str">
        <f>VLOOKUP(H28,Уч!$C$2:$L$1101,4,FALSE)</f>
        <v>мс</v>
      </c>
      <c r="F28" s="209" t="str">
        <f>VLOOKUP(H28,Уч!$C$2:$L$1101,5,FALSE)</f>
        <v>Москва</v>
      </c>
      <c r="G28" s="210" t="str">
        <f>VLOOKUP(H28,Уч!$C$2:$L$1101,6,FALSE)</f>
        <v>ЦСП по л/а</v>
      </c>
      <c r="H28" s="115">
        <v>365</v>
      </c>
      <c r="I28" s="343">
        <f>VLOOKUP(H28,Уч!$C$2:$L$1101,8,FALSE)</f>
        <v>0</v>
      </c>
      <c r="J28" s="211" t="s">
        <v>535</v>
      </c>
      <c r="K28" s="212"/>
      <c r="L28" s="257" t="str">
        <f>LOOKUP(J28,$R$1:$R$28,$Q$1:$Q$28)</f>
        <v>1ю</v>
      </c>
      <c r="M28" s="304"/>
      <c r="N28" s="216" t="str">
        <f>VLOOKUP(H28,Уч!$C$2:$L$1101,9,FALSE)</f>
        <v>Божко В.А., Гильмутдинов Ю.В., Попова Н.Л.</v>
      </c>
      <c r="O28" s="214"/>
      <c r="P28" s="49"/>
    </row>
    <row r="29" spans="1:16" ht="15.75" x14ac:dyDescent="0.25">
      <c r="A29" s="39"/>
      <c r="B29" s="79" t="s">
        <v>510</v>
      </c>
      <c r="C29" s="206" t="str">
        <f>VLOOKUP(H29,Уч!$C$2:$L$1101,2,FALSE)</f>
        <v>Карамашева Светлана</v>
      </c>
      <c r="D29" s="207">
        <f>VLOOKUP(H29,Уч!$C$2:$L$1101,3,FALSE)</f>
        <v>32287</v>
      </c>
      <c r="E29" s="208" t="str">
        <f>VLOOKUP(H29,Уч!$C$2:$L$1101,4,FALSE)</f>
        <v>мсмк</v>
      </c>
      <c r="F29" s="209" t="str">
        <f>VLOOKUP(H29,Уч!$C$2:$L$1101,5,FALSE)</f>
        <v>Московская-Омская</v>
      </c>
      <c r="G29" s="210" t="str">
        <f>VLOOKUP(H29,Уч!$C$2:$L$1101,6,FALSE)</f>
        <v>ЦЛА МО</v>
      </c>
      <c r="H29" s="115">
        <v>368</v>
      </c>
      <c r="I29" s="210" t="str">
        <f>VLOOKUP(H29,Уч!$C$2:$L$1101,8,FALSE)</f>
        <v>в/к</v>
      </c>
      <c r="J29" s="211" t="s">
        <v>553</v>
      </c>
      <c r="K29" s="212"/>
      <c r="L29" s="215" t="str">
        <f>LOOKUP(J29,$R$1:$R$28,$Q$1:$Q$28)</f>
        <v>мс</v>
      </c>
      <c r="M29" s="304"/>
      <c r="N29" s="216" t="str">
        <f>VLOOKUP(H29,Уч!$C$2:$L$1101,9,FALSE)</f>
        <v>Епишин С.Д., Подкопаева Е.И. Вершинина Н.И.,
Епишин Ф.С.</v>
      </c>
      <c r="O29" s="214"/>
      <c r="P29" s="49"/>
    </row>
    <row r="30" spans="1:16" ht="15.75" x14ac:dyDescent="0.25">
      <c r="A30" s="39"/>
      <c r="B30" s="79" t="s">
        <v>510</v>
      </c>
      <c r="C30" s="206" t="str">
        <f>VLOOKUP(H30,Уч!$C$2:$L$1101,2,FALSE)</f>
        <v>Александрова Дина</v>
      </c>
      <c r="D30" s="207">
        <f>VLOOKUP(H30,Уч!$C$2:$L$1101,3,FALSE)</f>
        <v>33826</v>
      </c>
      <c r="E30" s="208" t="str">
        <f>VLOOKUP(H30,Уч!$C$2:$L$1101,4,FALSE)</f>
        <v>мс</v>
      </c>
      <c r="F30" s="209" t="str">
        <f>VLOOKUP(H30,Уч!$C$2:$L$1101,5,FALSE)</f>
        <v>Московская-Чувашская</v>
      </c>
      <c r="G30" s="210" t="str">
        <f>VLOOKUP(H30,Уч!$C$2:$L$1101,6,FALSE)</f>
        <v>ЦЛА МО</v>
      </c>
      <c r="H30" s="115">
        <v>360</v>
      </c>
      <c r="I30" s="210" t="str">
        <f>VLOOKUP(H30,Уч!$C$2:$L$1101,8,FALSE)</f>
        <v>в/к</v>
      </c>
      <c r="J30" s="211" t="s">
        <v>554</v>
      </c>
      <c r="K30" s="212"/>
      <c r="L30" s="215" t="str">
        <f>LOOKUP(J30,$R$1:$R$28,$Q$1:$Q$28)</f>
        <v>кмс</v>
      </c>
      <c r="M30" s="304"/>
      <c r="N30" s="216" t="str">
        <f>VLOOKUP(H30,Уч!$C$2:$L$1101,9,FALSE)</f>
        <v>Епишин С.Д., Вершинина Н.И.,
Епишин Ф.С., Захаров Н.А.</v>
      </c>
      <c r="O30" s="214"/>
      <c r="P30" s="49"/>
    </row>
    <row r="31" spans="1:16" s="44" customFormat="1" ht="15.75" x14ac:dyDescent="0.25">
      <c r="A31" s="46"/>
      <c r="B31" s="79" t="s">
        <v>510</v>
      </c>
      <c r="C31" s="206" t="str">
        <f>VLOOKUP(H31,Уч!$C$2:$L$1101,2,FALSE)</f>
        <v>Орлова Елена</v>
      </c>
      <c r="D31" s="207">
        <f>VLOOKUP(H31,Уч!$C$2:$L$1101,3,FALSE)</f>
        <v>29371</v>
      </c>
      <c r="E31" s="208" t="str">
        <f>VLOOKUP(H31,Уч!$C$2:$L$1101,4,FALSE)</f>
        <v>мсмк</v>
      </c>
      <c r="F31" s="209" t="str">
        <f>VLOOKUP(H31,Уч!$C$2:$L$1101,5,FALSE)</f>
        <v>Московская</v>
      </c>
      <c r="G31" s="210" t="str">
        <f>VLOOKUP(H31,Уч!$C$2:$L$1101,6,FALSE)</f>
        <v>ЦСП по л/а</v>
      </c>
      <c r="H31" s="115">
        <v>372</v>
      </c>
      <c r="I31" s="210" t="str">
        <f>VLOOKUP(H31,Уч!$C$2:$L$1101,8,FALSE)</f>
        <v>в/к</v>
      </c>
      <c r="J31" s="211" t="s">
        <v>547</v>
      </c>
      <c r="K31" s="212"/>
      <c r="L31" s="215" t="str">
        <f>LOOKUP(J31,$R$1:$R$28,$Q$1:$Q$28)</f>
        <v>кмс</v>
      </c>
      <c r="M31" s="304"/>
      <c r="N31" s="216" t="str">
        <f>VLOOKUP(H31,Уч!$C$2:$L$1101,9,FALSE)</f>
        <v>Божко ВА</v>
      </c>
      <c r="O31" s="214"/>
      <c r="P31" s="49"/>
    </row>
    <row r="32" spans="1:16" s="44" customFormat="1" ht="15.75" x14ac:dyDescent="0.3">
      <c r="D32" s="82"/>
      <c r="O32" s="56"/>
      <c r="P32" s="43"/>
    </row>
    <row r="33" spans="3:16" s="44" customFormat="1" ht="15.75" x14ac:dyDescent="0.3">
      <c r="D33" s="82"/>
      <c r="O33" s="56"/>
      <c r="P33" s="43"/>
    </row>
    <row r="34" spans="3:16" s="44" customFormat="1" ht="15.75" x14ac:dyDescent="0.3">
      <c r="C34" s="44" t="s">
        <v>46</v>
      </c>
      <c r="D34" s="82"/>
      <c r="O34" s="56"/>
      <c r="P34" s="43"/>
    </row>
    <row r="35" spans="3:16" s="44" customFormat="1" ht="15.75" x14ac:dyDescent="0.3">
      <c r="D35" s="82"/>
      <c r="O35" s="56"/>
      <c r="P35" s="43"/>
    </row>
    <row r="36" spans="3:16" ht="15.75" x14ac:dyDescent="0.3">
      <c r="C36" s="44" t="s">
        <v>31</v>
      </c>
    </row>
  </sheetData>
  <sortState ref="B10:N31">
    <sortCondition ref="J10:J31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6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1"/>
  <sheetViews>
    <sheetView view="pageBreakPreview" topLeftCell="B1" zoomScaleSheetLayoutView="100" workbookViewId="0">
      <selection activeCell="B13" sqref="B13"/>
    </sheetView>
  </sheetViews>
  <sheetFormatPr defaultRowHeight="12.75" outlineLevelCol="1" x14ac:dyDescent="0.3"/>
  <cols>
    <col min="1" max="1" width="12" style="13" hidden="1" customWidth="1" outlineLevel="1"/>
    <col min="2" max="2" width="6.140625" style="13" customWidth="1" collapsed="1"/>
    <col min="3" max="3" width="21.42578125" style="13" customWidth="1"/>
    <col min="4" max="4" width="6.42578125" style="81" customWidth="1"/>
    <col min="5" max="5" width="6.140625" style="13" customWidth="1"/>
    <col min="6" max="6" width="8.28515625" style="13" bestFit="1" customWidth="1"/>
    <col min="7" max="7" width="12.28515625" style="13" customWidth="1"/>
    <col min="8" max="8" width="5.42578125" style="13" customWidth="1"/>
    <col min="9" max="9" width="4.140625" style="13" hidden="1" customWidth="1"/>
    <col min="10" max="10" width="16.85546875" style="13" customWidth="1"/>
    <col min="11" max="11" width="6.140625" style="13" hidden="1" customWidth="1"/>
    <col min="12" max="12" width="6.140625" style="13" customWidth="1"/>
    <col min="13" max="13" width="5.42578125" style="13" hidden="1" customWidth="1"/>
    <col min="14" max="14" width="23.85546875" style="13" customWidth="1"/>
    <col min="15" max="15" width="9.140625" style="32" customWidth="1" outlineLevel="1"/>
    <col min="16" max="16" width="9.140625" style="15" customWidth="1" outlineLevel="1"/>
    <col min="17" max="16384" width="9.140625" style="13"/>
  </cols>
  <sheetData>
    <row r="1" spans="1:19" ht="15.75" x14ac:dyDescent="0.3">
      <c r="B1" s="28" t="str">
        <f>Расп!B26</f>
        <v>ЧЕМПИОНАТ г.Москвы по легкой атлетике</v>
      </c>
      <c r="D1" s="80"/>
      <c r="E1" s="15"/>
      <c r="O1" s="20"/>
      <c r="P1" s="19"/>
      <c r="Q1" s="37" t="s">
        <v>47</v>
      </c>
      <c r="R1" s="59">
        <v>6</v>
      </c>
    </row>
    <row r="2" spans="1:19" ht="15.75" x14ac:dyDescent="0.3">
      <c r="B2" s="28" t="str">
        <f>Расп!B27</f>
        <v>Москва, ЛФК ЦСКА 23-24.01.2014г.</v>
      </c>
      <c r="D2" s="80"/>
      <c r="E2" s="15"/>
      <c r="O2" s="20"/>
      <c r="P2" s="19"/>
      <c r="Q2" s="37" t="s">
        <v>48</v>
      </c>
      <c r="R2" s="59" t="s">
        <v>654</v>
      </c>
      <c r="S2" s="37" t="s">
        <v>47</v>
      </c>
    </row>
    <row r="3" spans="1:19" x14ac:dyDescent="0.3">
      <c r="C3" s="22"/>
      <c r="D3" s="80"/>
      <c r="E3" s="15"/>
      <c r="O3" s="20"/>
      <c r="P3" s="19"/>
      <c r="Q3" s="37" t="s">
        <v>49</v>
      </c>
      <c r="R3" s="59" t="s">
        <v>655</v>
      </c>
      <c r="S3" s="37" t="s">
        <v>48</v>
      </c>
    </row>
    <row r="4" spans="1:19" ht="15.75" x14ac:dyDescent="0.3">
      <c r="C4" s="205" t="str">
        <f>Расп!B12</f>
        <v>БЕГ 3000м</v>
      </c>
      <c r="D4" s="80"/>
      <c r="E4" s="15"/>
      <c r="G4" s="64">
        <f>Расп!A14</f>
        <v>41663</v>
      </c>
      <c r="I4" s="65"/>
      <c r="L4" s="23"/>
      <c r="O4" s="20"/>
      <c r="P4" s="19"/>
      <c r="Q4" s="37">
        <v>1</v>
      </c>
      <c r="R4" s="59" t="s">
        <v>656</v>
      </c>
      <c r="S4" s="37" t="s">
        <v>49</v>
      </c>
    </row>
    <row r="5" spans="1:19" ht="15.75" x14ac:dyDescent="0.3">
      <c r="C5" s="28" t="str">
        <f>Расп!B29</f>
        <v>ЖЕНЩИНЫ</v>
      </c>
      <c r="D5" s="80"/>
      <c r="E5" s="15"/>
      <c r="G5" s="251" t="s">
        <v>28</v>
      </c>
      <c r="H5" s="342" t="str">
        <f>Расп!C14</f>
        <v>17.40</v>
      </c>
      <c r="I5" s="65"/>
      <c r="L5" s="25"/>
      <c r="O5" s="26" t="s">
        <v>15</v>
      </c>
      <c r="P5" s="19"/>
      <c r="Q5" s="37">
        <v>2</v>
      </c>
      <c r="R5" s="59" t="s">
        <v>657</v>
      </c>
      <c r="S5" s="37">
        <v>1</v>
      </c>
    </row>
    <row r="6" spans="1:19" ht="15.75" x14ac:dyDescent="0.3">
      <c r="C6" s="27" t="s">
        <v>536</v>
      </c>
      <c r="D6" s="80"/>
      <c r="E6" s="15"/>
      <c r="G6" s="225" t="s">
        <v>11</v>
      </c>
      <c r="H6" s="226">
        <f>Расп!H7</f>
        <v>0</v>
      </c>
      <c r="I6" s="65"/>
      <c r="J6" s="24"/>
      <c r="K6" s="25">
        <f>Расп!D14</f>
        <v>0</v>
      </c>
      <c r="O6" s="26" t="s">
        <v>16</v>
      </c>
      <c r="P6" s="19"/>
      <c r="Q6" s="37">
        <v>3</v>
      </c>
      <c r="R6" s="59"/>
      <c r="S6" s="37">
        <v>2</v>
      </c>
    </row>
    <row r="7" spans="1:19" ht="15.75" x14ac:dyDescent="0.3">
      <c r="C7" s="45"/>
      <c r="D7" s="80"/>
      <c r="E7" s="15"/>
      <c r="G7" s="224"/>
      <c r="H7" s="224"/>
      <c r="O7" s="26" t="s">
        <v>17</v>
      </c>
      <c r="P7" s="19"/>
      <c r="Q7" s="37" t="s">
        <v>34</v>
      </c>
      <c r="R7" s="59"/>
      <c r="S7" s="37">
        <v>3</v>
      </c>
    </row>
    <row r="8" spans="1:19" s="37" customFormat="1" x14ac:dyDescent="0.3">
      <c r="A8" s="38" t="s">
        <v>30</v>
      </c>
      <c r="B8" s="38" t="s">
        <v>27</v>
      </c>
      <c r="C8" s="38" t="s">
        <v>12</v>
      </c>
      <c r="D8" s="303" t="s">
        <v>0</v>
      </c>
      <c r="E8" s="38" t="s">
        <v>54</v>
      </c>
      <c r="F8" s="38" t="s">
        <v>6</v>
      </c>
      <c r="G8" s="38" t="s">
        <v>7</v>
      </c>
      <c r="H8" s="38" t="s">
        <v>14</v>
      </c>
      <c r="I8" s="38"/>
      <c r="J8" s="38" t="s">
        <v>13</v>
      </c>
      <c r="K8" s="38" t="s">
        <v>67</v>
      </c>
      <c r="L8" s="38" t="s">
        <v>40</v>
      </c>
      <c r="M8" s="38" t="s">
        <v>20</v>
      </c>
      <c r="N8" s="38" t="s">
        <v>42</v>
      </c>
      <c r="O8" s="267" t="s">
        <v>19</v>
      </c>
      <c r="P8" s="26" t="s">
        <v>18</v>
      </c>
      <c r="Q8" s="37" t="s">
        <v>33</v>
      </c>
      <c r="R8" s="59"/>
      <c r="S8" s="37" t="s">
        <v>34</v>
      </c>
    </row>
    <row r="9" spans="1:19" ht="15.75" x14ac:dyDescent="0.25">
      <c r="A9" s="39">
        <f ca="1">RAND()</f>
        <v>3.2037160303096779E-2</v>
      </c>
      <c r="B9" s="79">
        <v>2</v>
      </c>
      <c r="C9" s="206" t="str">
        <f>VLOOKUP(H9,Уч!$C$2:$L$1101,2,FALSE)</f>
        <v>Попкова Наталья</v>
      </c>
      <c r="D9" s="207" t="str">
        <f>VLOOKUP(H9,Уч!$C$2:$L$1101,3,FALSE)</f>
        <v>21.09.1988</v>
      </c>
      <c r="E9" s="208" t="str">
        <f>VLOOKUP(H9,Уч!$C$2:$L$1101,4,FALSE)</f>
        <v>мсмк</v>
      </c>
      <c r="F9" s="209" t="str">
        <f>VLOOKUP(H9,Уч!$C$2:$L$1101,5,FALSE)</f>
        <v>Москва</v>
      </c>
      <c r="G9" s="210" t="str">
        <f>VLOOKUP(H9,Уч!$C$2:$L$1101,6,FALSE)</f>
        <v>ЦСП по л/а</v>
      </c>
      <c r="H9" s="164">
        <v>376</v>
      </c>
      <c r="I9" s="343">
        <f>VLOOKUP(H9,Уч!$C$2:$L$1101,8,FALSE)</f>
        <v>0</v>
      </c>
      <c r="J9" s="211" t="s">
        <v>584</v>
      </c>
      <c r="K9" s="212"/>
      <c r="L9" s="215" t="s">
        <v>48</v>
      </c>
      <c r="M9" s="304"/>
      <c r="N9" s="216" t="str">
        <f>VLOOKUP(H9,Уч!$C$2:$L$1101,9,FALSE)</f>
        <v>Епишин С.Д., Подкопаева Е.И., Невежин В.И.</v>
      </c>
      <c r="O9" s="214"/>
      <c r="P9" s="49"/>
    </row>
    <row r="10" spans="1:19" ht="15.75" x14ac:dyDescent="0.25">
      <c r="A10" s="39">
        <f ca="1">RAND()</f>
        <v>0.9373129496196545</v>
      </c>
      <c r="B10" s="79">
        <v>3</v>
      </c>
      <c r="C10" s="206" t="str">
        <f>VLOOKUP(H10,Уч!$C$2:$L$1101,2,FALSE)</f>
        <v>Власова Наталья</v>
      </c>
      <c r="D10" s="207" t="str">
        <f>VLOOKUP(H10,Уч!$C$2:$L$1101,3,FALSE)</f>
        <v>19.07.88</v>
      </c>
      <c r="E10" s="208" t="str">
        <f>VLOOKUP(H10,Уч!$C$2:$L$1101,4,FALSE)</f>
        <v>мсмк</v>
      </c>
      <c r="F10" s="209" t="str">
        <f>VLOOKUP(H10,Уч!$C$2:$L$1101,5,FALSE)</f>
        <v xml:space="preserve">Москва-Приморский </v>
      </c>
      <c r="G10" s="210" t="str">
        <f>VLOOKUP(H10,Уч!$C$2:$L$1101,6,FALSE)</f>
        <v>РОО КСК ЛУЧ</v>
      </c>
      <c r="H10" s="164">
        <v>356</v>
      </c>
      <c r="I10" s="343">
        <f>VLOOKUP(H10,Уч!$C$2:$L$1101,8,FALSE)</f>
        <v>0</v>
      </c>
      <c r="J10" s="211" t="s">
        <v>583</v>
      </c>
      <c r="K10" s="212"/>
      <c r="L10" s="215" t="s">
        <v>49</v>
      </c>
      <c r="M10" s="304"/>
      <c r="N10" s="216" t="str">
        <f>VLOOKUP(H10,Уч!$C$2:$L$1101,9,FALSE)</f>
        <v>Куканов ЮС</v>
      </c>
      <c r="O10" s="214"/>
      <c r="P10" s="49"/>
    </row>
    <row r="11" spans="1:19" ht="15.75" x14ac:dyDescent="0.25">
      <c r="A11" s="39">
        <f ca="1">RAND()</f>
        <v>4.2163805068751725E-2</v>
      </c>
      <c r="B11" s="79">
        <v>1</v>
      </c>
      <c r="C11" s="206" t="str">
        <f>VLOOKUP(H11,Уч!$C$2:$L$1101,2,FALSE)</f>
        <v>Арбузова Алевтина</v>
      </c>
      <c r="D11" s="207">
        <f>VLOOKUP(H11,Уч!$C$2:$L$1101,3,FALSE)</f>
        <v>35142</v>
      </c>
      <c r="E11" s="208" t="str">
        <f>VLOOKUP(H11,Уч!$C$2:$L$1101,4,FALSE)</f>
        <v>кмс</v>
      </c>
      <c r="F11" s="209" t="str">
        <f>VLOOKUP(H11,Уч!$C$2:$L$1101,5,FALSE)</f>
        <v>Москва</v>
      </c>
      <c r="G11" s="210" t="str">
        <f>VLOOKUP(H11,Уч!$C$2:$L$1101,6,FALSE)</f>
        <v>ДЮСШ-95</v>
      </c>
      <c r="H11" s="164">
        <v>361</v>
      </c>
      <c r="I11" s="343">
        <f>VLOOKUP(H11,Уч!$C$2:$L$1101,8,FALSE)</f>
        <v>0</v>
      </c>
      <c r="J11" s="211" t="s">
        <v>581</v>
      </c>
      <c r="K11" s="212"/>
      <c r="L11" s="215">
        <v>1</v>
      </c>
      <c r="M11" s="304"/>
      <c r="N11" s="216" t="str">
        <f>VLOOKUP(H11,Уч!$C$2:$L$1101,9,FALSE)</f>
        <v>Чамеев Н.С</v>
      </c>
      <c r="O11" s="214"/>
      <c r="P11" s="49"/>
      <c r="Q11" s="37"/>
      <c r="R11" s="37"/>
      <c r="S11" s="37" t="s">
        <v>63</v>
      </c>
    </row>
    <row r="12" spans="1:19" ht="15.75" x14ac:dyDescent="0.25">
      <c r="A12" s="39"/>
      <c r="B12" s="79">
        <v>4</v>
      </c>
      <c r="C12" s="206" t="str">
        <f>VLOOKUP(H12,Уч!$C$2:$L$1101,2,FALSE)</f>
        <v>Останина Мария</v>
      </c>
      <c r="D12" s="207">
        <f>VLOOKUP(H12,Уч!$C$2:$L$1101,3,FALSE)</f>
        <v>34421</v>
      </c>
      <c r="E12" s="208" t="str">
        <f>VLOOKUP(H12,Уч!$C$2:$L$1101,4,FALSE)</f>
        <v>кмс</v>
      </c>
      <c r="F12" s="209" t="str">
        <f>VLOOKUP(H12,Уч!$C$2:$L$1101,5,FALSE)</f>
        <v>Москва</v>
      </c>
      <c r="G12" s="210" t="str">
        <f>VLOOKUP(H12,Уч!$C$2:$L$1101,6,FALSE)</f>
        <v>СДЮСШОР 24</v>
      </c>
      <c r="H12" s="164">
        <v>373</v>
      </c>
      <c r="I12" s="343">
        <f>VLOOKUP(H12,Уч!$C$2:$L$1101,8,FALSE)</f>
        <v>0</v>
      </c>
      <c r="J12" s="211" t="s">
        <v>582</v>
      </c>
      <c r="K12" s="212"/>
      <c r="L12" s="257">
        <f>LOOKUP(J12,$R$1:$R$10,$Q$1:$Q$10)</f>
        <v>2</v>
      </c>
      <c r="M12" s="304"/>
      <c r="N12" s="216" t="str">
        <f>VLOOKUP(H12,Уч!$C$2:$L$1101,9,FALSE)</f>
        <v>Фролова Т.С.,Симонов Р.Р.</v>
      </c>
      <c r="O12" s="214"/>
      <c r="P12" s="49"/>
    </row>
    <row r="13" spans="1:19" ht="15.75" x14ac:dyDescent="0.25">
      <c r="A13" s="39"/>
      <c r="B13" s="79"/>
      <c r="C13" s="206" t="str">
        <f>VLOOKUP(H13,Уч!$C$2:$L$1101,2,FALSE)</f>
        <v>Тангова Анна</v>
      </c>
      <c r="D13" s="207">
        <f>VLOOKUP(H13,Уч!$C$2:$L$1101,3,FALSE)</f>
        <v>34551</v>
      </c>
      <c r="E13" s="208" t="str">
        <f>VLOOKUP(H13,Уч!$C$2:$L$1101,4,FALSE)</f>
        <v>кмс</v>
      </c>
      <c r="F13" s="209" t="str">
        <f>VLOOKUP(H13,Уч!$C$2:$L$1101,5,FALSE)</f>
        <v>Москва</v>
      </c>
      <c r="G13" s="210" t="str">
        <f>VLOOKUP(H13,Уч!$C$2:$L$1101,6,FALSE)</f>
        <v>ЦСП по л/а</v>
      </c>
      <c r="H13" s="164">
        <v>380</v>
      </c>
      <c r="I13" s="343">
        <f>VLOOKUP(H13,Уч!$C$2:$L$1101,8,FALSE)</f>
        <v>0</v>
      </c>
      <c r="J13" s="211" t="s">
        <v>535</v>
      </c>
      <c r="K13" s="212"/>
      <c r="L13" s="257">
        <f>LOOKUP(J13,$R$1:$R$10,$Q$1:$Q$10)</f>
        <v>2</v>
      </c>
      <c r="M13" s="304"/>
      <c r="N13" s="216" t="str">
        <f>VLOOKUP(H13,Уч!$C$2:$L$1101,9,FALSE)</f>
        <v>Епишин С.Д., Подкопаева Е.И.,
Комолов В.А., Епишин Ф.С.</v>
      </c>
      <c r="O13" s="214"/>
      <c r="P13" s="49"/>
    </row>
    <row r="14" spans="1:19" s="44" customFormat="1" ht="15.75" x14ac:dyDescent="0.3">
      <c r="D14" s="82"/>
      <c r="O14" s="56"/>
      <c r="P14" s="43"/>
    </row>
    <row r="16" spans="1:19" s="44" customFormat="1" ht="15.75" x14ac:dyDescent="0.3">
      <c r="C16" s="44" t="s">
        <v>46</v>
      </c>
      <c r="D16" s="82"/>
      <c r="O16" s="56"/>
      <c r="P16" s="43"/>
    </row>
    <row r="17" spans="3:16" s="44" customFormat="1" ht="15.75" x14ac:dyDescent="0.3">
      <c r="D17" s="82"/>
      <c r="O17" s="56"/>
      <c r="P17" s="43"/>
    </row>
    <row r="18" spans="3:16" s="44" customFormat="1" ht="15.75" x14ac:dyDescent="0.3">
      <c r="C18" s="44" t="s">
        <v>31</v>
      </c>
      <c r="D18" s="82"/>
      <c r="O18" s="56"/>
      <c r="P18" s="43"/>
    </row>
    <row r="19" spans="3:16" s="44" customFormat="1" ht="15.75" x14ac:dyDescent="0.3">
      <c r="D19" s="82"/>
      <c r="O19" s="56"/>
      <c r="P19" s="43"/>
    </row>
    <row r="20" spans="3:16" s="44" customFormat="1" ht="15.75" x14ac:dyDescent="0.3">
      <c r="D20" s="82"/>
      <c r="O20" s="56"/>
      <c r="P20" s="43"/>
    </row>
    <row r="21" spans="3:16" s="44" customFormat="1" ht="15.75" x14ac:dyDescent="0.3">
      <c r="D21" s="82"/>
      <c r="O21" s="56"/>
      <c r="P21" s="43"/>
    </row>
  </sheetData>
  <sortState ref="A9:S11">
    <sortCondition descending="1" ref="J9:J11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6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2"/>
  <sheetViews>
    <sheetView view="pageBreakPreview" topLeftCell="B4" zoomScaleSheetLayoutView="100" workbookViewId="0">
      <selection activeCell="G14" sqref="G14"/>
    </sheetView>
  </sheetViews>
  <sheetFormatPr defaultRowHeight="12.75" outlineLevelCol="1" x14ac:dyDescent="0.3"/>
  <cols>
    <col min="1" max="1" width="12" style="13" hidden="1" customWidth="1" outlineLevel="1"/>
    <col min="2" max="2" width="5.5703125" style="13" customWidth="1" collapsed="1"/>
    <col min="3" max="3" width="21.42578125" style="13" customWidth="1"/>
    <col min="4" max="4" width="6.42578125" style="81" customWidth="1"/>
    <col min="5" max="5" width="6.140625" style="13" customWidth="1"/>
    <col min="6" max="6" width="8.28515625" style="13" bestFit="1" customWidth="1"/>
    <col min="7" max="7" width="12.28515625" style="13" customWidth="1"/>
    <col min="8" max="8" width="5.42578125" style="13" customWidth="1"/>
    <col min="9" max="9" width="6.7109375" style="13" customWidth="1"/>
    <col min="10" max="10" width="13" style="13" customWidth="1"/>
    <col min="11" max="11" width="6.140625" style="13" hidden="1" customWidth="1"/>
    <col min="12" max="12" width="6.140625" style="13" customWidth="1"/>
    <col min="13" max="13" width="5.42578125" style="13" hidden="1" customWidth="1"/>
    <col min="14" max="14" width="23.85546875" style="13" customWidth="1"/>
    <col min="15" max="15" width="9.140625" style="32" customWidth="1" outlineLevel="1"/>
    <col min="16" max="16" width="9.140625" style="15" customWidth="1" outlineLevel="1"/>
    <col min="17" max="16384" width="9.140625" style="13"/>
  </cols>
  <sheetData>
    <row r="1" spans="1:19" ht="15.75" x14ac:dyDescent="0.3">
      <c r="B1" s="28" t="str">
        <f>Расп!B26</f>
        <v>ЧЕМПИОНАТ г.Москвы по легкой атлетике</v>
      </c>
      <c r="D1" s="80"/>
      <c r="E1" s="15"/>
      <c r="O1" s="20"/>
      <c r="P1" s="19"/>
      <c r="Q1" s="37" t="s">
        <v>47</v>
      </c>
      <c r="R1" s="59">
        <v>6</v>
      </c>
    </row>
    <row r="2" spans="1:19" ht="15.75" x14ac:dyDescent="0.3">
      <c r="B2" s="28" t="str">
        <f>Расп!B27</f>
        <v>Москва, ЛФК ЦСКА 23-24.01.2014г.</v>
      </c>
      <c r="D2" s="80"/>
      <c r="E2" s="15"/>
      <c r="O2" s="20"/>
      <c r="P2" s="19"/>
      <c r="Q2" s="37" t="s">
        <v>48</v>
      </c>
      <c r="R2" s="59">
        <v>8.16</v>
      </c>
      <c r="S2" s="37" t="s">
        <v>47</v>
      </c>
    </row>
    <row r="3" spans="1:19" x14ac:dyDescent="0.3">
      <c r="C3" s="22"/>
      <c r="D3" s="80"/>
      <c r="E3" s="15"/>
      <c r="O3" s="20"/>
      <c r="P3" s="19"/>
      <c r="Q3" s="37" t="s">
        <v>49</v>
      </c>
      <c r="R3" s="59">
        <v>8.56</v>
      </c>
      <c r="S3" s="37" t="s">
        <v>48</v>
      </c>
    </row>
    <row r="4" spans="1:19" ht="15.75" x14ac:dyDescent="0.3">
      <c r="C4" s="28" t="str">
        <f>Расп!B2</f>
        <v>БЕГ 60м с/б</v>
      </c>
      <c r="D4" s="80"/>
      <c r="E4" s="15"/>
      <c r="G4" s="64">
        <f>Расп!A2</f>
        <v>41662</v>
      </c>
      <c r="H4" s="226">
        <f>Расп!F7</f>
        <v>0</v>
      </c>
      <c r="I4" s="65"/>
      <c r="L4" s="23"/>
      <c r="O4" s="20"/>
      <c r="P4" s="19"/>
      <c r="Q4" s="37">
        <v>1</v>
      </c>
      <c r="R4" s="59">
        <v>9.06</v>
      </c>
      <c r="S4" s="37" t="s">
        <v>49</v>
      </c>
    </row>
    <row r="5" spans="1:19" ht="15.75" x14ac:dyDescent="0.3">
      <c r="C5" s="28" t="str">
        <f>Расп!B29</f>
        <v>ЖЕНЩИНЫ</v>
      </c>
      <c r="D5" s="80"/>
      <c r="E5" s="15"/>
      <c r="G5" s="251" t="s">
        <v>28</v>
      </c>
      <c r="H5" s="342" t="str">
        <f>Расп!C15</f>
        <v>17.40</v>
      </c>
      <c r="I5" s="65"/>
      <c r="L5" s="25"/>
      <c r="O5" s="26" t="s">
        <v>15</v>
      </c>
      <c r="P5" s="19"/>
      <c r="Q5" s="37">
        <v>2</v>
      </c>
      <c r="R5" s="59">
        <v>9.65</v>
      </c>
      <c r="S5" s="37">
        <v>1</v>
      </c>
    </row>
    <row r="6" spans="1:19" ht="15.75" x14ac:dyDescent="0.3">
      <c r="C6" s="27" t="s">
        <v>536</v>
      </c>
      <c r="D6" s="80"/>
      <c r="E6" s="15"/>
      <c r="G6" s="225" t="s">
        <v>11</v>
      </c>
      <c r="H6" s="226">
        <f>Расп!H7</f>
        <v>0</v>
      </c>
      <c r="I6" s="65"/>
      <c r="J6" s="24"/>
      <c r="K6" s="25">
        <f>Расп!D15</f>
        <v>0</v>
      </c>
      <c r="O6" s="26" t="s">
        <v>16</v>
      </c>
      <c r="P6" s="19"/>
      <c r="Q6" s="37">
        <v>3</v>
      </c>
      <c r="R6" s="59">
        <v>10.45</v>
      </c>
      <c r="S6" s="37">
        <v>2</v>
      </c>
    </row>
    <row r="7" spans="1:19" ht="15.75" x14ac:dyDescent="0.3">
      <c r="C7" s="45"/>
      <c r="D7" s="80"/>
      <c r="E7" s="15"/>
      <c r="O7" s="26" t="s">
        <v>17</v>
      </c>
      <c r="P7" s="19"/>
      <c r="Q7" s="37" t="s">
        <v>34</v>
      </c>
      <c r="R7" s="59">
        <v>11.25</v>
      </c>
      <c r="S7" s="37">
        <v>3</v>
      </c>
    </row>
    <row r="8" spans="1:19" s="37" customFormat="1" x14ac:dyDescent="0.3">
      <c r="A8" s="38" t="s">
        <v>30</v>
      </c>
      <c r="B8" s="38" t="s">
        <v>27</v>
      </c>
      <c r="C8" s="38" t="s">
        <v>12</v>
      </c>
      <c r="D8" s="303" t="s">
        <v>0</v>
      </c>
      <c r="E8" s="38" t="s">
        <v>54</v>
      </c>
      <c r="F8" s="38" t="s">
        <v>6</v>
      </c>
      <c r="G8" s="38" t="s">
        <v>7</v>
      </c>
      <c r="H8" s="38" t="s">
        <v>14</v>
      </c>
      <c r="I8" s="38" t="s">
        <v>636</v>
      </c>
      <c r="J8" s="38" t="s">
        <v>534</v>
      </c>
      <c r="K8" s="38" t="s">
        <v>67</v>
      </c>
      <c r="L8" s="38" t="s">
        <v>40</v>
      </c>
      <c r="M8" s="38" t="s">
        <v>20</v>
      </c>
      <c r="N8" s="38" t="s">
        <v>42</v>
      </c>
      <c r="O8" s="267" t="s">
        <v>19</v>
      </c>
      <c r="P8" s="26" t="s">
        <v>18</v>
      </c>
      <c r="Q8" s="37" t="s">
        <v>33</v>
      </c>
      <c r="R8" s="59"/>
      <c r="S8" s="37" t="s">
        <v>34</v>
      </c>
    </row>
    <row r="9" spans="1:19" ht="15.75" x14ac:dyDescent="0.25">
      <c r="A9" s="39">
        <f ca="1">RAND()</f>
        <v>0.17211850535691631</v>
      </c>
      <c r="B9" s="79">
        <v>1</v>
      </c>
      <c r="C9" s="206" t="str">
        <f>VLOOKUP(H9,Уч!$C$2:$L$1101,2,FALSE)</f>
        <v>Антонова Александра</v>
      </c>
      <c r="D9" s="207">
        <f>VLOOKUP(H9,Уч!$C$2:$L$1101,3,FALSE)</f>
        <v>29304</v>
      </c>
      <c r="E9" s="208" t="str">
        <f>VLOOKUP(H9,Уч!$C$2:$L$1101,4,FALSE)</f>
        <v>мсмк</v>
      </c>
      <c r="F9" s="209" t="str">
        <f>VLOOKUP(H9,Уч!$C$2:$L$1101,5,FALSE)</f>
        <v>Москва</v>
      </c>
      <c r="G9" s="210" t="str">
        <f>VLOOKUP(H9,Уч!$C$2:$L$1101,6,FALSE)</f>
        <v>ЦСКА-Знаменские</v>
      </c>
      <c r="H9" s="164">
        <v>300</v>
      </c>
      <c r="I9" s="211">
        <v>8.3800000000000008</v>
      </c>
      <c r="J9" s="211">
        <v>8.35</v>
      </c>
      <c r="K9" s="212"/>
      <c r="L9" s="215" t="str">
        <f>LOOKUP(I9,$R$1:$R$9,$Q$1:$Q$9)</f>
        <v>мс</v>
      </c>
      <c r="M9" s="304"/>
      <c r="N9" s="216" t="str">
        <f>VLOOKUP(H9,Уч!$C$2:$L$1101,9,FALSE)</f>
        <v>Маслаков В.М., Решетникова Т.В., Васяткин А.В.</v>
      </c>
      <c r="O9" s="214">
        <v>835</v>
      </c>
      <c r="P9" s="49"/>
      <c r="Q9" s="37"/>
      <c r="R9" s="37">
        <v>56</v>
      </c>
      <c r="S9" s="37" t="s">
        <v>63</v>
      </c>
    </row>
    <row r="10" spans="1:19" ht="15.75" x14ac:dyDescent="0.25">
      <c r="A10" s="39">
        <f ca="1">RAND()</f>
        <v>0.13717881514466068</v>
      </c>
      <c r="B10" s="79">
        <v>2</v>
      </c>
      <c r="C10" s="206" t="str">
        <f>VLOOKUP(H10,Уч!$C$2:$L$1101,2,FALSE)</f>
        <v>Шомова Татьяна</v>
      </c>
      <c r="D10" s="207">
        <f>VLOOKUP(H10,Уч!$C$2:$L$1101,3,FALSE)</f>
        <v>33429</v>
      </c>
      <c r="E10" s="208" t="str">
        <f>VLOOKUP(H10,Уч!$C$2:$L$1101,4,FALSE)</f>
        <v>мс</v>
      </c>
      <c r="F10" s="209" t="str">
        <f>VLOOKUP(H10,Уч!$C$2:$L$1101,5,FALSE)</f>
        <v>Москва</v>
      </c>
      <c r="G10" s="210" t="str">
        <f>VLOOKUP(H10,Уч!$C$2:$L$1101,6,FALSE)</f>
        <v>СДЮСШОР 24</v>
      </c>
      <c r="H10" s="115">
        <v>315</v>
      </c>
      <c r="I10" s="211">
        <v>8.7200000000000006</v>
      </c>
      <c r="J10" s="211">
        <v>8.59</v>
      </c>
      <c r="K10" s="212"/>
      <c r="L10" s="215" t="str">
        <f t="shared" ref="L10:L24" si="0">LOOKUP(I10,$R$1:$R$9,$Q$1:$Q$9)</f>
        <v>кмс</v>
      </c>
      <c r="M10" s="304"/>
      <c r="N10" s="216" t="str">
        <f>VLOOKUP(H10,Уч!$C$2:$L$1101,9,FALSE)</f>
        <v>Трехова Н.В. Коростелёв А.В.Черяева А.А.</v>
      </c>
      <c r="O10" s="214">
        <v>859</v>
      </c>
      <c r="P10" s="49"/>
    </row>
    <row r="11" spans="1:19" ht="15.75" x14ac:dyDescent="0.25">
      <c r="A11" s="39">
        <f ca="1">RAND()</f>
        <v>0.98572487715761037</v>
      </c>
      <c r="B11" s="79">
        <v>3</v>
      </c>
      <c r="C11" s="206" t="str">
        <f>VLOOKUP(H11,Уч!$C$2:$L$1101,2,FALSE)</f>
        <v>Павлик Екатерина</v>
      </c>
      <c r="D11" s="207">
        <f>VLOOKUP(H11,Уч!$C$2:$L$1101,3,FALSE)</f>
        <v>34039</v>
      </c>
      <c r="E11" s="208" t="str">
        <f>VLOOKUP(H11,Уч!$C$2:$L$1101,4,FALSE)</f>
        <v>мс</v>
      </c>
      <c r="F11" s="209" t="str">
        <f>VLOOKUP(H11,Уч!$C$2:$L$1101,5,FALSE)</f>
        <v>Москва</v>
      </c>
      <c r="G11" s="210" t="str">
        <f>VLOOKUP(H11,Уч!$C$2:$L$1101,6,FALSE)</f>
        <v>СДЮШОР ЦСКА</v>
      </c>
      <c r="H11" s="115">
        <v>309</v>
      </c>
      <c r="I11" s="211">
        <v>8.7899999999999991</v>
      </c>
      <c r="J11" s="211">
        <v>8.73</v>
      </c>
      <c r="K11" s="219"/>
      <c r="L11" s="215" t="str">
        <f t="shared" si="0"/>
        <v>кмс</v>
      </c>
      <c r="M11" s="304"/>
      <c r="N11" s="216" t="str">
        <f>VLOOKUP(H11,Уч!$C$2:$L$1101,9,FALSE)</f>
        <v>Михеева В.В.,Коростылев А.В.</v>
      </c>
      <c r="O11" s="214">
        <v>873</v>
      </c>
      <c r="P11" s="49"/>
    </row>
    <row r="12" spans="1:19" ht="15.75" x14ac:dyDescent="0.25">
      <c r="A12" s="39"/>
      <c r="B12" s="79">
        <v>4</v>
      </c>
      <c r="C12" s="206" t="str">
        <f>VLOOKUP(H12,Уч!$C$2:$L$1101,2,FALSE)</f>
        <v>Журавлева Полина</v>
      </c>
      <c r="D12" s="207">
        <f>VLOOKUP(H12,Уч!$C$2:$L$1101,3,FALSE)</f>
        <v>35549</v>
      </c>
      <c r="E12" s="208" t="str">
        <f>VLOOKUP(H12,Уч!$C$2:$L$1101,4,FALSE)</f>
        <v>кмс</v>
      </c>
      <c r="F12" s="209" t="str">
        <f>VLOOKUP(H12,Уч!$C$2:$L$1101,5,FALSE)</f>
        <v>Москва</v>
      </c>
      <c r="G12" s="210" t="str">
        <f>VLOOKUP(H12,Уч!$C$2:$L$1101,6,FALSE)</f>
        <v>Юность Москвы</v>
      </c>
      <c r="H12" s="115">
        <v>304</v>
      </c>
      <c r="I12" s="211">
        <v>8.84</v>
      </c>
      <c r="J12" s="211">
        <v>8.8000000000000007</v>
      </c>
      <c r="K12" s="212"/>
      <c r="L12" s="215" t="str">
        <f t="shared" si="0"/>
        <v>кмс</v>
      </c>
      <c r="M12" s="304"/>
      <c r="N12" s="216" t="str">
        <f>VLOOKUP(H12,Уч!$C$2:$L$1101,9,FALSE)</f>
        <v>Бурлаков О.П. Кравцова К.О.</v>
      </c>
      <c r="O12" s="214">
        <v>880</v>
      </c>
      <c r="P12" s="49"/>
    </row>
    <row r="13" spans="1:19" ht="15.75" x14ac:dyDescent="0.25">
      <c r="A13" s="39"/>
      <c r="B13" s="79">
        <v>5</v>
      </c>
      <c r="C13" s="206" t="str">
        <f>VLOOKUP(H13,Уч!$C$2:$L$1101,2,FALSE)</f>
        <v>Резникова Марина</v>
      </c>
      <c r="D13" s="207" t="str">
        <f>VLOOKUP(H13,Уч!$C$2:$L$1101,3,FALSE)</f>
        <v>0.0.91</v>
      </c>
      <c r="E13" s="208" t="str">
        <f>VLOOKUP(H13,Уч!$C$2:$L$1101,4,FALSE)</f>
        <v>мс</v>
      </c>
      <c r="F13" s="209" t="str">
        <f>VLOOKUP(H13,Уч!$C$2:$L$1101,5,FALSE)</f>
        <v>Москва</v>
      </c>
      <c r="G13" s="210" t="str">
        <f>VLOOKUP(H13,Уч!$C$2:$L$1101,6,FALSE)</f>
        <v>МГФСО</v>
      </c>
      <c r="H13" s="115">
        <v>311</v>
      </c>
      <c r="I13" s="211">
        <v>8.81</v>
      </c>
      <c r="J13" s="211">
        <v>8.82</v>
      </c>
      <c r="K13" s="212"/>
      <c r="L13" s="215" t="str">
        <f t="shared" si="0"/>
        <v>кмс</v>
      </c>
      <c r="M13" s="304"/>
      <c r="N13" s="216" t="str">
        <f>VLOOKUP(H13,Уч!$C$2:$L$1101,9,FALSE)</f>
        <v>Морочко М.А.</v>
      </c>
      <c r="O13" s="214">
        <v>882</v>
      </c>
      <c r="P13" s="49"/>
    </row>
    <row r="14" spans="1:19" ht="15.75" x14ac:dyDescent="0.25">
      <c r="A14" s="39"/>
      <c r="B14" s="79">
        <v>6</v>
      </c>
      <c r="C14" s="206" t="str">
        <f>VLOOKUP(H14,Уч!$C$2:$L$1101,2,FALSE)</f>
        <v>Гацалова Элина</v>
      </c>
      <c r="D14" s="207">
        <f>VLOOKUP(H14,Уч!$C$2:$L$1101,3,FALSE)</f>
        <v>34790</v>
      </c>
      <c r="E14" s="208" t="str">
        <f>VLOOKUP(H14,Уч!$C$2:$L$1101,4,FALSE)</f>
        <v>мс</v>
      </c>
      <c r="F14" s="209" t="str">
        <f>VLOOKUP(H14,Уч!$C$2:$L$1101,5,FALSE)</f>
        <v>Москва</v>
      </c>
      <c r="G14" s="210" t="str">
        <f>VLOOKUP(H14,Уч!$C$2:$L$1101,6,FALSE)</f>
        <v>СДЮШОР ЦСКА</v>
      </c>
      <c r="H14" s="115">
        <v>303</v>
      </c>
      <c r="I14" s="211">
        <v>8.83</v>
      </c>
      <c r="J14" s="211">
        <v>8.82</v>
      </c>
      <c r="K14" s="212"/>
      <c r="L14" s="215" t="str">
        <f t="shared" si="0"/>
        <v>кмс</v>
      </c>
      <c r="M14" s="304"/>
      <c r="N14" s="216" t="str">
        <f>VLOOKUP(H14,Уч!$C$2:$L$1101,9,FALSE)</f>
        <v>Михеева В.В.,Коростылев А.В.</v>
      </c>
      <c r="O14" s="214">
        <v>882</v>
      </c>
      <c r="P14" s="49"/>
    </row>
    <row r="15" spans="1:19" ht="15.75" x14ac:dyDescent="0.25">
      <c r="A15" s="39"/>
      <c r="B15" s="79">
        <v>7</v>
      </c>
      <c r="C15" s="206" t="str">
        <f>VLOOKUP(H15,Уч!$C$2:$L$1101,2,FALSE)</f>
        <v>Шарова Дарья</v>
      </c>
      <c r="D15" s="207">
        <f>VLOOKUP(H15,Уч!$C$2:$L$1101,3,FALSE)</f>
        <v>34911</v>
      </c>
      <c r="E15" s="208" t="str">
        <f>VLOOKUP(H15,Уч!$C$2:$L$1101,4,FALSE)</f>
        <v>кмс</v>
      </c>
      <c r="F15" s="209" t="str">
        <f>VLOOKUP(H15,Уч!$C$2:$L$1101,5,FALSE)</f>
        <v>Москва</v>
      </c>
      <c r="G15" s="210" t="str">
        <f>VLOOKUP(H15,Уч!$C$2:$L$1101,6,FALSE)</f>
        <v>Ю.М.-Знаменские</v>
      </c>
      <c r="H15" s="115">
        <v>314</v>
      </c>
      <c r="I15" s="211">
        <v>8.69</v>
      </c>
      <c r="J15" s="211">
        <v>8.83</v>
      </c>
      <c r="K15" s="219"/>
      <c r="L15" s="215" t="str">
        <f t="shared" si="0"/>
        <v>кмс</v>
      </c>
      <c r="M15" s="304"/>
      <c r="N15" s="216" t="str">
        <f>VLOOKUP(H15,Уч!$C$2:$L$1101,9,FALSE)</f>
        <v>Васяткины В.П., А.В.</v>
      </c>
      <c r="O15" s="214">
        <v>883</v>
      </c>
      <c r="P15" s="49"/>
    </row>
    <row r="16" spans="1:19" ht="15.75" x14ac:dyDescent="0.25">
      <c r="A16" s="39">
        <f ca="1">RAND()</f>
        <v>0.43656206312079293</v>
      </c>
      <c r="B16" s="79">
        <v>8</v>
      </c>
      <c r="C16" s="206" t="str">
        <f>VLOOKUP(H16,Уч!$C$2:$L$1101,2,FALSE)</f>
        <v>Гацалова Алина</v>
      </c>
      <c r="D16" s="207">
        <f>VLOOKUP(H16,Уч!$C$2:$L$1101,3,FALSE)</f>
        <v>34790</v>
      </c>
      <c r="E16" s="208" t="str">
        <f>VLOOKUP(H16,Уч!$C$2:$L$1101,4,FALSE)</f>
        <v>мс</v>
      </c>
      <c r="F16" s="209" t="str">
        <f>VLOOKUP(H16,Уч!$C$2:$L$1101,5,FALSE)</f>
        <v>Москва</v>
      </c>
      <c r="G16" s="210" t="str">
        <f>VLOOKUP(H16,Уч!$C$2:$L$1101,6,FALSE)</f>
        <v>СДЮШОР ЦСКА</v>
      </c>
      <c r="H16" s="115">
        <v>302</v>
      </c>
      <c r="I16" s="211">
        <v>8.7200000000000006</v>
      </c>
      <c r="J16" s="211">
        <v>8.8699999999999992</v>
      </c>
      <c r="K16" s="219"/>
      <c r="L16" s="215" t="str">
        <f t="shared" si="0"/>
        <v>кмс</v>
      </c>
      <c r="M16" s="304"/>
      <c r="N16" s="216" t="str">
        <f>VLOOKUP(H16,Уч!$C$2:$L$1101,9,FALSE)</f>
        <v>Михеева В.В.,Коростылев А.В.</v>
      </c>
      <c r="O16" s="214">
        <v>887</v>
      </c>
      <c r="P16" s="49"/>
    </row>
    <row r="17" spans="1:19" ht="15.75" x14ac:dyDescent="0.25">
      <c r="A17" s="39">
        <f ca="1">RAND()</f>
        <v>0.52509146039500276</v>
      </c>
      <c r="B17" s="79">
        <v>9</v>
      </c>
      <c r="C17" s="206" t="str">
        <f>VLOOKUP(H17,Уч!$C$2:$L$1101,2,FALSE)</f>
        <v xml:space="preserve">Короткова Анастасия </v>
      </c>
      <c r="D17" s="207">
        <f>VLOOKUP(H17,Уч!$C$2:$L$1101,3,FALSE)</f>
        <v>34976</v>
      </c>
      <c r="E17" s="208" t="str">
        <f>VLOOKUP(H17,Уч!$C$2:$L$1101,4,FALSE)</f>
        <v>кмс</v>
      </c>
      <c r="F17" s="209" t="str">
        <f>VLOOKUP(H17,Уч!$C$2:$L$1101,5,FALSE)</f>
        <v>Москва</v>
      </c>
      <c r="G17" s="210" t="str">
        <f>VLOOKUP(H17,Уч!$C$2:$L$1101,6,FALSE)</f>
        <v>Ю.М.-Знаменские</v>
      </c>
      <c r="H17" s="115">
        <v>306</v>
      </c>
      <c r="I17" s="305">
        <v>8.93</v>
      </c>
      <c r="J17" s="211"/>
      <c r="K17" s="219"/>
      <c r="L17" s="215" t="str">
        <f t="shared" si="0"/>
        <v>кмс</v>
      </c>
      <c r="M17" s="304"/>
      <c r="N17" s="216" t="str">
        <f>VLOOKUP(H17,Уч!$C$2:$L$1101,9,FALSE)</f>
        <v>Васяткины В.П., А.В.</v>
      </c>
      <c r="O17" s="214">
        <v>893</v>
      </c>
      <c r="P17" s="49"/>
    </row>
    <row r="18" spans="1:19" ht="15.75" x14ac:dyDescent="0.25">
      <c r="A18" s="39">
        <f ca="1">RAND()</f>
        <v>0.61929809326398144</v>
      </c>
      <c r="B18" s="79">
        <v>10</v>
      </c>
      <c r="C18" s="206" t="str">
        <f>VLOOKUP(H18,Уч!$C$2:$L$1101,2,FALSE)</f>
        <v>Малышева Анна</v>
      </c>
      <c r="D18" s="207">
        <f>VLOOKUP(H18,Уч!$C$2:$L$1101,3,FALSE)</f>
        <v>35241</v>
      </c>
      <c r="E18" s="208">
        <f>VLOOKUP(H18,Уч!$C$2:$L$1101,4,FALSE)</f>
        <v>1</v>
      </c>
      <c r="F18" s="209" t="str">
        <f>VLOOKUP(H18,Уч!$C$2:$L$1101,5,FALSE)</f>
        <v>Москва</v>
      </c>
      <c r="G18" s="210" t="str">
        <f>VLOOKUP(H18,Уч!$C$2:$L$1101,6,FALSE)</f>
        <v>СДЮШОР ЦСКА</v>
      </c>
      <c r="H18" s="115">
        <v>307</v>
      </c>
      <c r="I18" s="305">
        <v>9.1300000000000008</v>
      </c>
      <c r="J18" s="211"/>
      <c r="K18" s="219"/>
      <c r="L18" s="215">
        <f t="shared" si="0"/>
        <v>1</v>
      </c>
      <c r="M18" s="304"/>
      <c r="N18" s="216" t="str">
        <f>VLOOKUP(H18,Уч!$C$2:$L$1101,9,FALSE)</f>
        <v>Филатовы М.И., Е.А.</v>
      </c>
      <c r="O18" s="214">
        <v>913</v>
      </c>
      <c r="P18" s="49"/>
    </row>
    <row r="19" spans="1:19" ht="15.75" x14ac:dyDescent="0.25">
      <c r="A19" s="39"/>
      <c r="B19" s="79">
        <v>11</v>
      </c>
      <c r="C19" s="206" t="str">
        <f>VLOOKUP(H19,Уч!$C$2:$L$1101,2,FALSE)</f>
        <v>Сафрыжева Анастасия</v>
      </c>
      <c r="D19" s="207">
        <f>VLOOKUP(H19,Уч!$C$2:$L$1101,3,FALSE)</f>
        <v>35093</v>
      </c>
      <c r="E19" s="208" t="str">
        <f>VLOOKUP(H19,Уч!$C$2:$L$1101,4,FALSE)</f>
        <v>кмс</v>
      </c>
      <c r="F19" s="209" t="str">
        <f>VLOOKUP(H19,Уч!$C$2:$L$1101,5,FALSE)</f>
        <v>Москва</v>
      </c>
      <c r="G19" s="210" t="str">
        <f>VLOOKUP(H19,Уч!$C$2:$L$1101,6,FALSE)</f>
        <v>Юность Москвы</v>
      </c>
      <c r="H19" s="115">
        <v>312</v>
      </c>
      <c r="I19" s="305">
        <v>9.2100000000000009</v>
      </c>
      <c r="J19" s="211"/>
      <c r="K19" s="219"/>
      <c r="L19" s="215">
        <f t="shared" si="0"/>
        <v>1</v>
      </c>
      <c r="M19" s="304"/>
      <c r="N19" s="216" t="str">
        <f>VLOOKUP(H19,Уч!$C$2:$L$1101,9,FALSE)</f>
        <v>Бурлаков О.П. Кравцова К.О.</v>
      </c>
      <c r="O19" s="214">
        <v>921</v>
      </c>
      <c r="P19" s="49"/>
    </row>
    <row r="20" spans="1:19" ht="15.75" x14ac:dyDescent="0.25">
      <c r="A20" s="39"/>
      <c r="B20" s="79">
        <v>12</v>
      </c>
      <c r="C20" s="206" t="str">
        <f>VLOOKUP(H20,Уч!$C$2:$L$1101,2,FALSE)</f>
        <v>Измайлова Эльвира</v>
      </c>
      <c r="D20" s="207">
        <f>VLOOKUP(H20,Уч!$C$2:$L$1101,3,FALSE)</f>
        <v>35077</v>
      </c>
      <c r="E20" s="208" t="str">
        <f>VLOOKUP(H20,Уч!$C$2:$L$1101,4,FALSE)</f>
        <v>кмс</v>
      </c>
      <c r="F20" s="209" t="str">
        <f>VLOOKUP(H20,Уч!$C$2:$L$1101,5,FALSE)</f>
        <v>Москва-Владимирская</v>
      </c>
      <c r="G20" s="210" t="str">
        <f>VLOOKUP(H20,Уч!$C$2:$L$1101,6,FALSE)</f>
        <v>Юность Москвы</v>
      </c>
      <c r="H20" s="115">
        <v>305</v>
      </c>
      <c r="I20" s="305">
        <v>9.4499999999999993</v>
      </c>
      <c r="J20" s="211"/>
      <c r="K20" s="212"/>
      <c r="L20" s="215">
        <f t="shared" si="0"/>
        <v>1</v>
      </c>
      <c r="M20" s="304"/>
      <c r="N20" s="216" t="str">
        <f>VLOOKUP(H20,Уч!$C$2:$L$1101,9,FALSE)</f>
        <v>Бурлаков О.П. Кравцова К.О.</v>
      </c>
      <c r="O20" s="214">
        <v>945</v>
      </c>
      <c r="P20" s="49"/>
    </row>
    <row r="21" spans="1:19" ht="15.75" x14ac:dyDescent="0.25">
      <c r="A21" s="39">
        <f ca="1">RAND()</f>
        <v>3.2332101097065524E-2</v>
      </c>
      <c r="B21" s="79">
        <v>13</v>
      </c>
      <c r="C21" s="206" t="str">
        <f>VLOOKUP(H21,Уч!$C$2:$L$1101,2,FALSE)</f>
        <v>Пономарева Ксения</v>
      </c>
      <c r="D21" s="207">
        <f>VLOOKUP(H21,Уч!$C$2:$L$1101,3,FALSE)</f>
        <v>35178</v>
      </c>
      <c r="E21" s="208">
        <f>VLOOKUP(H21,Уч!$C$2:$L$1101,4,FALSE)</f>
        <v>1</v>
      </c>
      <c r="F21" s="209" t="str">
        <f>VLOOKUP(H21,Уч!$C$2:$L$1101,5,FALSE)</f>
        <v>Москва</v>
      </c>
      <c r="G21" s="210" t="str">
        <f>VLOOKUP(H21,Уч!$C$2:$L$1101,6,FALSE)</f>
        <v>СДЮШОР ЦСКА</v>
      </c>
      <c r="H21" s="115">
        <v>310</v>
      </c>
      <c r="I21" s="305">
        <v>10.73</v>
      </c>
      <c r="J21" s="211"/>
      <c r="K21" s="219"/>
      <c r="L21" s="215">
        <f t="shared" si="0"/>
        <v>3</v>
      </c>
      <c r="M21" s="304"/>
      <c r="N21" s="216" t="str">
        <f>VLOOKUP(H21,Уч!$C$2:$L$1101,9,FALSE)</f>
        <v>Михеева В.В.,Коростылев А.В.</v>
      </c>
      <c r="O21" s="214">
        <v>1073</v>
      </c>
      <c r="P21" s="49"/>
    </row>
    <row r="22" spans="1:19" ht="15.75" x14ac:dyDescent="0.25">
      <c r="A22" s="46"/>
      <c r="B22" s="79" t="s">
        <v>510</v>
      </c>
      <c r="C22" s="206" t="str">
        <f>VLOOKUP(H22,Уч!$C$2:$L$1101,2,FALSE)</f>
        <v>Топилина Светлана</v>
      </c>
      <c r="D22" s="207">
        <f>VLOOKUP(H22,Уч!$C$2:$L$1101,3,FALSE)</f>
        <v>31053</v>
      </c>
      <c r="E22" s="208" t="str">
        <f>VLOOKUP(H22,Уч!$C$2:$L$1101,4,FALSE)</f>
        <v>мсмк</v>
      </c>
      <c r="F22" s="209" t="str">
        <f>VLOOKUP(H22,Уч!$C$2:$L$1101,5,FALSE)</f>
        <v>Московская</v>
      </c>
      <c r="G22" s="210" t="str">
        <f>VLOOKUP(H22,Уч!$C$2:$L$1101,6,FALSE)</f>
        <v>Сборная РФ</v>
      </c>
      <c r="H22" s="115">
        <v>313</v>
      </c>
      <c r="I22" s="211">
        <v>8.35</v>
      </c>
      <c r="J22" s="211"/>
      <c r="K22" s="212"/>
      <c r="L22" s="215" t="str">
        <f t="shared" si="0"/>
        <v>мс</v>
      </c>
      <c r="M22" s="304"/>
      <c r="N22" s="216" t="str">
        <f>VLOOKUP(H22,Уч!$C$2:$L$1101,9,FALSE)</f>
        <v>Маслаков В.М.</v>
      </c>
      <c r="O22" s="214">
        <v>835</v>
      </c>
      <c r="P22" s="49"/>
      <c r="Q22" s="44"/>
      <c r="R22" s="44"/>
      <c r="S22" s="44"/>
    </row>
    <row r="23" spans="1:19" s="44" customFormat="1" ht="15.75" x14ac:dyDescent="0.25">
      <c r="A23" s="46"/>
      <c r="B23" s="79" t="s">
        <v>510</v>
      </c>
      <c r="C23" s="206" t="str">
        <f>VLOOKUP(H23,Уч!$C$2:$L$1101,2,FALSE)</f>
        <v>Аргунова Нина</v>
      </c>
      <c r="D23" s="207">
        <f>VLOOKUP(H23,Уч!$C$2:$L$1101,3,FALSE)</f>
        <v>32766</v>
      </c>
      <c r="E23" s="208" t="str">
        <f>VLOOKUP(H23,Уч!$C$2:$L$1101,4,FALSE)</f>
        <v>мсмк</v>
      </c>
      <c r="F23" s="209" t="str">
        <f>VLOOKUP(H23,Уч!$C$2:$L$1101,5,FALSE)</f>
        <v>Московская</v>
      </c>
      <c r="G23" s="210" t="str">
        <f>VLOOKUP(H23,Уч!$C$2:$L$1101,6,FALSE)</f>
        <v>Сборная РФ</v>
      </c>
      <c r="H23" s="115">
        <v>301</v>
      </c>
      <c r="I23" s="211">
        <v>8.43</v>
      </c>
      <c r="J23" s="211"/>
      <c r="K23" s="212"/>
      <c r="L23" s="215" t="str">
        <f t="shared" si="0"/>
        <v>мс</v>
      </c>
      <c r="M23" s="304"/>
      <c r="N23" s="216" t="str">
        <f>VLOOKUP(H23,Уч!$C$2:$L$1101,9,FALSE)</f>
        <v>Шабанов Г.К.</v>
      </c>
      <c r="O23" s="214">
        <v>843</v>
      </c>
      <c r="P23" s="49"/>
    </row>
    <row r="24" spans="1:19" s="44" customFormat="1" ht="15.75" x14ac:dyDescent="0.25">
      <c r="A24" s="39"/>
      <c r="B24" s="79" t="s">
        <v>510</v>
      </c>
      <c r="C24" s="206" t="str">
        <f>VLOOKUP(H24,Уч!$C$2:$L$1101,2,FALSE)</f>
        <v>Николаева Анастасия</v>
      </c>
      <c r="D24" s="207">
        <f>VLOOKUP(H24,Уч!$C$2:$L$1101,3,FALSE)</f>
        <v>34966</v>
      </c>
      <c r="E24" s="208" t="str">
        <f>VLOOKUP(H24,Уч!$C$2:$L$1101,4,FALSE)</f>
        <v>мс</v>
      </c>
      <c r="F24" s="209" t="str">
        <f>VLOOKUP(H24,Уч!$C$2:$L$1101,5,FALSE)</f>
        <v>Московская</v>
      </c>
      <c r="G24" s="210" t="str">
        <f>VLOOKUP(H24,Уч!$C$2:$L$1101,6,FALSE)</f>
        <v>Сборная РФ</v>
      </c>
      <c r="H24" s="115">
        <v>308</v>
      </c>
      <c r="I24" s="211">
        <v>8.5399999999999991</v>
      </c>
      <c r="J24" s="211"/>
      <c r="K24" s="212"/>
      <c r="L24" s="215" t="str">
        <f t="shared" si="0"/>
        <v>мс</v>
      </c>
      <c r="M24" s="304"/>
      <c r="N24" s="216" t="str">
        <f>VLOOKUP(H24,Уч!$C$2:$L$1101,9,FALSE)</f>
        <v>Маслаков В.М.</v>
      </c>
      <c r="O24" s="214">
        <v>854</v>
      </c>
      <c r="P24" s="49"/>
      <c r="Q24" s="13"/>
      <c r="R24" s="13"/>
      <c r="S24" s="13"/>
    </row>
    <row r="25" spans="1:19" s="44" customFormat="1" ht="15.75" x14ac:dyDescent="0.3">
      <c r="D25" s="82"/>
      <c r="O25" s="56"/>
      <c r="P25" s="43"/>
    </row>
    <row r="26" spans="1:19" s="44" customFormat="1" ht="15.75" x14ac:dyDescent="0.3">
      <c r="C26" s="44" t="s">
        <v>46</v>
      </c>
      <c r="D26" s="82"/>
      <c r="O26" s="56"/>
      <c r="P26" s="43"/>
    </row>
    <row r="27" spans="1:19" s="44" customFormat="1" ht="15.75" x14ac:dyDescent="0.3">
      <c r="D27" s="82"/>
      <c r="O27" s="56"/>
      <c r="P27" s="43"/>
    </row>
    <row r="28" spans="1:19" s="44" customFormat="1" ht="15.75" x14ac:dyDescent="0.3">
      <c r="C28" s="44" t="s">
        <v>31</v>
      </c>
      <c r="D28" s="82"/>
      <c r="O28" s="56"/>
      <c r="P28" s="43"/>
    </row>
    <row r="29" spans="1:19" s="44" customFormat="1" ht="15.75" x14ac:dyDescent="0.3">
      <c r="D29" s="82"/>
      <c r="O29" s="56"/>
      <c r="P29" s="43"/>
    </row>
    <row r="30" spans="1:19" s="44" customFormat="1" ht="15.75" x14ac:dyDescent="0.3">
      <c r="D30" s="82"/>
      <c r="O30" s="56"/>
      <c r="P30" s="43"/>
    </row>
    <row r="31" spans="1:19" s="44" customFormat="1" ht="15.75" x14ac:dyDescent="0.3">
      <c r="D31" s="82"/>
      <c r="O31" s="56"/>
      <c r="P31" s="43"/>
    </row>
    <row r="32" spans="1:19" s="44" customFormat="1" ht="15.75" x14ac:dyDescent="0.3">
      <c r="D32" s="82"/>
      <c r="O32" s="56"/>
      <c r="P32" s="43"/>
    </row>
  </sheetData>
  <sortState ref="A24:S26">
    <sortCondition ref="I24:I26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16</vt:i4>
      </vt:variant>
    </vt:vector>
  </HeadingPairs>
  <TitlesOfParts>
    <vt:vector size="31" baseType="lpstr">
      <vt:lpstr>Расп</vt:lpstr>
      <vt:lpstr>Уч</vt:lpstr>
      <vt:lpstr>60</vt:lpstr>
      <vt:lpstr>200</vt:lpstr>
      <vt:lpstr>400</vt:lpstr>
      <vt:lpstr>800</vt:lpstr>
      <vt:lpstr>1500</vt:lpstr>
      <vt:lpstr>3000</vt:lpstr>
      <vt:lpstr>60сб</vt:lpstr>
      <vt:lpstr>2000сп</vt:lpstr>
      <vt:lpstr>Высота</vt:lpstr>
      <vt:lpstr>Шест</vt:lpstr>
      <vt:lpstr>Длина</vt:lpstr>
      <vt:lpstr>Тройной</vt:lpstr>
      <vt:lpstr>Ядро</vt:lpstr>
      <vt:lpstr>Длина!Заголовки_для_печати</vt:lpstr>
      <vt:lpstr>Тройной!Заголовки_для_печати</vt:lpstr>
      <vt:lpstr>Ядро!Заголовки_для_печати</vt:lpstr>
      <vt:lpstr>'1500'!Область_печати</vt:lpstr>
      <vt:lpstr>'200'!Область_печати</vt:lpstr>
      <vt:lpstr>'2000сп'!Область_печати</vt:lpstr>
      <vt:lpstr>'3000'!Область_печати</vt:lpstr>
      <vt:lpstr>'400'!Область_печати</vt:lpstr>
      <vt:lpstr>'60'!Область_печати</vt:lpstr>
      <vt:lpstr>'60сб'!Область_печати</vt:lpstr>
      <vt:lpstr>'800'!Область_печати</vt:lpstr>
      <vt:lpstr>Высота!Область_печати</vt:lpstr>
      <vt:lpstr>Длина!Область_печати</vt:lpstr>
      <vt:lpstr>Тройной!Область_печати</vt:lpstr>
      <vt:lpstr>Шест!Область_печати</vt:lpstr>
      <vt:lpstr>Ядро!Область_печати</vt:lpstr>
    </vt:vector>
  </TitlesOfParts>
  <Company>АМТЕ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РЕФ</dc:creator>
  <cp:lastModifiedBy>Давыдов Д.С.</cp:lastModifiedBy>
  <cp:lastPrinted>2014-01-25T07:00:23Z</cp:lastPrinted>
  <dcterms:created xsi:type="dcterms:W3CDTF">2007-07-15T09:19:24Z</dcterms:created>
  <dcterms:modified xsi:type="dcterms:W3CDTF">2014-01-25T07:06:17Z</dcterms:modified>
</cp:coreProperties>
</file>